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1.xml" ContentType="application/vnd.openxmlformats-officedocument.drawing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1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17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1.xml" ContentType="application/vnd.openxmlformats-officedocument.drawing+xml"/>
  <Override PartName="/xl/drawings/drawing6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2.xml" ContentType="application/vnd.openxmlformats-officedocument.drawing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drawings/drawing9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27.xml" ContentType="application/vnd.openxmlformats-officedocument.spreadsheetml.worksheet+xml"/>
  <Override PartName="/xl/worksheets/sheet11.xml" ContentType="application/vnd.openxmlformats-officedocument.spreadsheetml.worksheet+xml"/>
  <Override PartName="/xl/drawings/drawing15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drawings/drawing1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3.xml" ContentType="application/vnd.openxmlformats-officedocument.spreadsheetml.worksheet+xml"/>
  <Override PartName="/xl/drawings/drawing13.xml" ContentType="application/vnd.openxmlformats-officedocument.drawing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7.xml" ContentType="application/vnd.openxmlformats-officedocument.spreadsheetml.worksheet+xml"/>
  <Override PartName="/xl/drawings/drawing14.xml" ContentType="application/vnd.openxmlformats-officedocument.drawing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16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8.xml" ContentType="application/vnd.openxmlformats-officedocument.spreadsheetml.comments+xml"/>
  <Override PartName="/xl/comments6.xml" ContentType="application/vnd.openxmlformats-officedocument.spreadsheetml.comments+xml"/>
  <Override PartName="/xl/comments13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4.xml" ContentType="application/vnd.openxmlformats-officedocument.spreadsheetml.comments+xml"/>
  <Override PartName="/xl/comments12.xml" ContentType="application/vnd.openxmlformats-officedocument.spreadsheetml.comments+xml"/>
  <Override PartName="/xl/comments23.xml" ContentType="application/vnd.openxmlformats-officedocument.spreadsheetml.comments+xml"/>
  <Override PartName="/xl/comments20.xml" ContentType="application/vnd.openxmlformats-officedocument.spreadsheetml.comments+xml"/>
  <Override PartName="/xl/comments14.xml" ContentType="application/vnd.openxmlformats-officedocument.spreadsheetml.comments+xml"/>
  <Override PartName="/xl/comments17.xml" ContentType="application/vnd.openxmlformats-officedocument.spreadsheetml.comments+xml"/>
  <Override PartName="/xl/comments15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5.xml" ContentType="application/vnd.openxmlformats-officedocument.spreadsheetml.comments+xml"/>
  <Override PartName="/xl/comments30.xml" ContentType="application/vnd.openxmlformats-officedocument.spreadsheetml.comments+xml"/>
  <Override PartName="/xl/comments9.xml" ContentType="application/vnd.openxmlformats-officedocument.spreadsheetml.comments+xml"/>
  <Override PartName="/xl/comments3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7.xml" ContentType="application/vnd.openxmlformats-officedocument.spreadsheetml.comments+xml"/>
  <Override PartName="/docProps/app.xml" ContentType="application/vnd.openxmlformats-officedocument.extended-properties+xml"/>
  <Override PartName="/xl/comments29.xml" ContentType="application/vnd.openxmlformats-officedocument.spreadsheetml.comments+xml"/>
  <Override PartName="/xl/comments26.xml" ContentType="application/vnd.openxmlformats-officedocument.spreadsheetml.comments+xml"/>
  <Override PartName="/xl/comments11.xml" ContentType="application/vnd.openxmlformats-officedocument.spreadsheetml.comments+xml"/>
  <Override PartName="/xl/comments27.xml" ContentType="application/vnd.openxmlformats-officedocument.spreadsheetml.comments+xml"/>
  <Override PartName="/xl/comments10.xml" ContentType="application/vnd.openxmlformats-officedocument.spreadsheetml.comments+xml"/>
  <Override PartName="/xl/comments28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03 - Agosto 2021\"/>
    </mc:Choice>
  </mc:AlternateContent>
  <bookViews>
    <workbookView xWindow="0" yWindow="0" windowWidth="19200" windowHeight="6730"/>
  </bookViews>
  <sheets>
    <sheet name="Resumen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35" r:id="rId30"/>
    <sheet name="Día 30" sheetId="36" r:id="rId31"/>
    <sheet name="Día 31" sheetId="37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</workbook>
</file>

<file path=xl/calcChain.xml><?xml version="1.0" encoding="utf-8"?>
<calcChain xmlns="http://schemas.openxmlformats.org/spreadsheetml/2006/main">
  <c r="G44" i="40" l="1"/>
  <c r="G45" i="40"/>
  <c r="H42" i="40"/>
  <c r="G42" i="40"/>
  <c r="Q44" i="40" l="1"/>
  <c r="Q34" i="40"/>
  <c r="Q35" i="40"/>
  <c r="Q36" i="40"/>
  <c r="Q37" i="40"/>
  <c r="Q38" i="40"/>
  <c r="Q39" i="40"/>
  <c r="Q40" i="40"/>
  <c r="Q41" i="40"/>
  <c r="Q43" i="40" l="1"/>
  <c r="P43" i="40"/>
  <c r="Q13" i="40"/>
  <c r="Q14" i="40"/>
  <c r="Q15" i="40"/>
  <c r="Q16" i="40"/>
  <c r="Q17" i="40"/>
  <c r="Q18" i="40"/>
  <c r="Q19" i="40"/>
  <c r="Q20" i="40"/>
  <c r="Q21" i="40"/>
  <c r="Q22" i="40"/>
  <c r="Q23" i="40"/>
  <c r="Q24" i="40"/>
  <c r="Q25" i="40"/>
  <c r="Q26" i="40"/>
  <c r="Q27" i="40"/>
  <c r="Q28" i="40"/>
  <c r="Q29" i="40"/>
  <c r="Q30" i="40"/>
  <c r="Q31" i="40"/>
  <c r="Q32" i="40"/>
  <c r="Q33" i="40"/>
  <c r="Q12" i="40" l="1"/>
  <c r="F41" i="40" l="1"/>
  <c r="P44" i="40" l="1"/>
  <c r="P41" i="40"/>
  <c r="C8" i="33" l="1"/>
  <c r="C8" i="32" l="1"/>
  <c r="D26" i="16" l="1"/>
  <c r="P11" i="40" l="1"/>
  <c r="P12" i="40"/>
  <c r="P13" i="40"/>
  <c r="P14" i="40"/>
  <c r="P15" i="40"/>
  <c r="P16" i="40"/>
  <c r="P40" i="40"/>
  <c r="P39" i="40"/>
  <c r="P38" i="40"/>
  <c r="P37" i="40"/>
  <c r="P36" i="40"/>
  <c r="P35" i="40"/>
  <c r="P34" i="40"/>
  <c r="P33" i="40"/>
  <c r="P32" i="40"/>
  <c r="P31" i="40"/>
  <c r="P30" i="40"/>
  <c r="P29" i="40"/>
  <c r="P28" i="40"/>
  <c r="P27" i="40"/>
  <c r="P26" i="40"/>
  <c r="P25" i="40"/>
  <c r="P24" i="40"/>
  <c r="P23" i="40"/>
  <c r="P22" i="40"/>
  <c r="P21" i="40"/>
  <c r="P20" i="40"/>
  <c r="P19" i="40"/>
  <c r="P18" i="40"/>
  <c r="P17" i="40"/>
  <c r="D26" i="11" l="1"/>
  <c r="D26" i="10"/>
  <c r="F40" i="40" l="1"/>
  <c r="G41" i="40" s="1"/>
  <c r="H41" i="40" l="1"/>
  <c r="D21" i="12"/>
  <c r="E21" i="12" s="1"/>
  <c r="F27" i="40"/>
  <c r="F26" i="40"/>
  <c r="F39" i="40"/>
  <c r="F38" i="40"/>
  <c r="F37" i="40"/>
  <c r="F36" i="40"/>
  <c r="F35" i="40"/>
  <c r="F34" i="40"/>
  <c r="F33" i="40"/>
  <c r="F32" i="40"/>
  <c r="F31" i="40"/>
  <c r="F30" i="40"/>
  <c r="F29" i="40"/>
  <c r="F28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G11" i="40" l="1"/>
  <c r="G37" i="40"/>
  <c r="G33" i="40"/>
  <c r="G29" i="40"/>
  <c r="G19" i="40"/>
  <c r="G15" i="40"/>
  <c r="G13" i="40"/>
  <c r="G17" i="40"/>
  <c r="G21" i="40"/>
  <c r="G25" i="40"/>
  <c r="G31" i="40"/>
  <c r="G35" i="40"/>
  <c r="G39" i="40"/>
  <c r="G12" i="40"/>
  <c r="G16" i="40"/>
  <c r="G20" i="40"/>
  <c r="G24" i="40"/>
  <c r="G30" i="40"/>
  <c r="G34" i="40"/>
  <c r="G38" i="40"/>
  <c r="G14" i="40"/>
  <c r="G18" i="40"/>
  <c r="G22" i="40"/>
  <c r="G32" i="40"/>
  <c r="G36" i="40"/>
  <c r="G23" i="40"/>
  <c r="G26" i="40"/>
  <c r="G27" i="40"/>
  <c r="G40" i="40"/>
  <c r="G28" i="40"/>
  <c r="D26" i="14"/>
  <c r="D26" i="13"/>
  <c r="D26" i="12"/>
  <c r="D26" i="15"/>
  <c r="D26" i="17"/>
  <c r="D26" i="18"/>
  <c r="D26" i="19"/>
  <c r="D26" i="22"/>
  <c r="L36" i="40" l="1"/>
  <c r="L37" i="40" s="1"/>
  <c r="H32" i="40"/>
  <c r="L18" i="40"/>
  <c r="L19" i="40" s="1"/>
  <c r="H28" i="40"/>
  <c r="H30" i="40"/>
  <c r="H25" i="40"/>
  <c r="H37" i="40"/>
  <c r="H27" i="40"/>
  <c r="H38" i="40"/>
  <c r="H17" i="40"/>
  <c r="H26" i="40"/>
  <c r="H34" i="40"/>
  <c r="H31" i="40"/>
  <c r="H33" i="40"/>
  <c r="H40" i="40"/>
  <c r="H36" i="40"/>
  <c r="H14" i="40"/>
  <c r="H24" i="40"/>
  <c r="H39" i="40"/>
  <c r="H19" i="40"/>
  <c r="H35" i="40"/>
  <c r="H29" i="40"/>
  <c r="L30" i="40"/>
  <c r="L31" i="40" s="1"/>
  <c r="H23" i="40"/>
  <c r="L24" i="40"/>
  <c r="L25" i="40" s="1"/>
  <c r="Q11" i="40"/>
  <c r="L12" i="40"/>
  <c r="L13" i="40" s="1"/>
  <c r="H22" i="40"/>
  <c r="H21" i="40"/>
  <c r="H20" i="40"/>
  <c r="H16" i="40"/>
  <c r="H18" i="40"/>
  <c r="H12" i="40"/>
  <c r="H15" i="40"/>
  <c r="H13" i="40"/>
  <c r="H11" i="40"/>
  <c r="D26" i="21"/>
  <c r="D26" i="20"/>
  <c r="E14" i="36" l="1"/>
  <c r="E23" i="33"/>
  <c r="E11" i="29"/>
  <c r="E14" i="26"/>
  <c r="E30" i="19"/>
  <c r="E23" i="17"/>
  <c r="E31" i="10"/>
  <c r="E25" i="9"/>
  <c r="E32" i="8"/>
  <c r="D16" i="7"/>
  <c r="E16" i="7" s="1"/>
  <c r="C8" i="37"/>
  <c r="D16" i="37" s="1"/>
  <c r="E16" i="37" s="1"/>
  <c r="C8" i="36"/>
  <c r="D16" i="36" s="1"/>
  <c r="E16" i="36" s="1"/>
  <c r="C8" i="35"/>
  <c r="D16" i="35" s="1"/>
  <c r="E16" i="35" s="1"/>
  <c r="C8" i="34"/>
  <c r="D16" i="34" s="1"/>
  <c r="E16" i="34" s="1"/>
  <c r="D16" i="33"/>
  <c r="E16" i="33" s="1"/>
  <c r="D16" i="32"/>
  <c r="E16" i="32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 s="1"/>
  <c r="D21" i="7"/>
  <c r="E21" i="7" s="1"/>
  <c r="E25" i="7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7"/>
  <c r="E26" i="37" s="1"/>
  <c r="D26" i="36"/>
  <c r="E26" i="36" s="1"/>
  <c r="D26" i="35"/>
  <c r="E26" i="35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 s="1"/>
  <c r="D32" i="37"/>
  <c r="E32" i="37" s="1"/>
  <c r="D31" i="37"/>
  <c r="E31" i="37" s="1"/>
  <c r="D30" i="37"/>
  <c r="E30" i="37" s="1"/>
  <c r="D29" i="37"/>
  <c r="E29" i="37" s="1"/>
  <c r="D28" i="37"/>
  <c r="E28" i="37" s="1"/>
  <c r="D25" i="37"/>
  <c r="E25" i="37" s="1"/>
  <c r="D24" i="37"/>
  <c r="E24" i="37" s="1"/>
  <c r="D23" i="37"/>
  <c r="E23" i="37" s="1"/>
  <c r="D21" i="37"/>
  <c r="E21" i="37" s="1"/>
  <c r="D20" i="37"/>
  <c r="E20" i="37" s="1"/>
  <c r="D19" i="37"/>
  <c r="E19" i="37" s="1"/>
  <c r="D18" i="37"/>
  <c r="E18" i="37" s="1"/>
  <c r="D15" i="37"/>
  <c r="E15" i="37" s="1"/>
  <c r="D14" i="37"/>
  <c r="E14" i="37" s="1"/>
  <c r="D13" i="37"/>
  <c r="E13" i="37" s="1"/>
  <c r="D12" i="37"/>
  <c r="E12" i="37" s="1"/>
  <c r="D11" i="37"/>
  <c r="E11" i="37" s="1"/>
  <c r="D10" i="37"/>
  <c r="E10" i="37" s="1"/>
  <c r="D32" i="36"/>
  <c r="E32" i="36" s="1"/>
  <c r="D31" i="36"/>
  <c r="E31" i="36" s="1"/>
  <c r="D30" i="36"/>
  <c r="E30" i="36" s="1"/>
  <c r="D29" i="36"/>
  <c r="E29" i="36" s="1"/>
  <c r="D28" i="36"/>
  <c r="E28" i="36" s="1"/>
  <c r="E27" i="36"/>
  <c r="D25" i="36"/>
  <c r="E25" i="36" s="1"/>
  <c r="D24" i="36"/>
  <c r="E24" i="36" s="1"/>
  <c r="D23" i="36"/>
  <c r="E23" i="36" s="1"/>
  <c r="D21" i="36"/>
  <c r="E21" i="36" s="1"/>
  <c r="D20" i="36"/>
  <c r="E20" i="36" s="1"/>
  <c r="D19" i="36"/>
  <c r="E19" i="36" s="1"/>
  <c r="D18" i="36"/>
  <c r="E18" i="36" s="1"/>
  <c r="D15" i="36"/>
  <c r="E15" i="36" s="1"/>
  <c r="D14" i="36"/>
  <c r="D13" i="36"/>
  <c r="E13" i="36" s="1"/>
  <c r="D12" i="36"/>
  <c r="E12" i="36" s="1"/>
  <c r="D11" i="36"/>
  <c r="E11" i="36" s="1"/>
  <c r="D10" i="36"/>
  <c r="E10" i="36" s="1"/>
  <c r="D32" i="35"/>
  <c r="E32" i="35" s="1"/>
  <c r="D31" i="35"/>
  <c r="E31" i="35" s="1"/>
  <c r="D30" i="35"/>
  <c r="E30" i="35" s="1"/>
  <c r="D29" i="35"/>
  <c r="E29" i="35" s="1"/>
  <c r="D28" i="35"/>
  <c r="E28" i="35" s="1"/>
  <c r="D25" i="35"/>
  <c r="E25" i="35" s="1"/>
  <c r="D24" i="35"/>
  <c r="E24" i="35" s="1"/>
  <c r="D23" i="35"/>
  <c r="E23" i="35" s="1"/>
  <c r="D21" i="35"/>
  <c r="E21" i="35" s="1"/>
  <c r="D20" i="35"/>
  <c r="E20" i="35" s="1"/>
  <c r="D19" i="35"/>
  <c r="E19" i="35" s="1"/>
  <c r="D18" i="35"/>
  <c r="E18" i="35" s="1"/>
  <c r="D15" i="35"/>
  <c r="E15" i="35" s="1"/>
  <c r="D14" i="35"/>
  <c r="E14" i="35" s="1"/>
  <c r="D13" i="35"/>
  <c r="E13" i="35" s="1"/>
  <c r="D12" i="35"/>
  <c r="E12" i="35" s="1"/>
  <c r="D11" i="35"/>
  <c r="E11" i="35" s="1"/>
  <c r="D10" i="35"/>
  <c r="E10" i="35" s="1"/>
  <c r="D32" i="34"/>
  <c r="E32" i="34" s="1"/>
  <c r="D31" i="34"/>
  <c r="E31" i="34" s="1"/>
  <c r="D30" i="34"/>
  <c r="E30" i="34" s="1"/>
  <c r="D29" i="34"/>
  <c r="E29" i="34" s="1"/>
  <c r="D28" i="34"/>
  <c r="E28" i="34" s="1"/>
  <c r="D25" i="34"/>
  <c r="E25" i="34" s="1"/>
  <c r="D24" i="34"/>
  <c r="E24" i="34" s="1"/>
  <c r="D23" i="34"/>
  <c r="E23" i="34" s="1"/>
  <c r="D21" i="34"/>
  <c r="E21" i="34" s="1"/>
  <c r="D20" i="34"/>
  <c r="E20" i="34" s="1"/>
  <c r="D19" i="34"/>
  <c r="E19" i="34" s="1"/>
  <c r="D18" i="34"/>
  <c r="E18" i="34" s="1"/>
  <c r="D15" i="34"/>
  <c r="E15" i="34" s="1"/>
  <c r="D14" i="34"/>
  <c r="E14" i="34" s="1"/>
  <c r="D13" i="34"/>
  <c r="E13" i="34" s="1"/>
  <c r="D12" i="34"/>
  <c r="E12" i="34" s="1"/>
  <c r="D11" i="34"/>
  <c r="E11" i="34" s="1"/>
  <c r="D10" i="34"/>
  <c r="E10" i="34" s="1"/>
  <c r="D32" i="33"/>
  <c r="E32" i="33" s="1"/>
  <c r="D31" i="33"/>
  <c r="E31" i="33" s="1"/>
  <c r="D30" i="33"/>
  <c r="E30" i="33" s="1"/>
  <c r="D29" i="33"/>
  <c r="E29" i="33" s="1"/>
  <c r="D28" i="33"/>
  <c r="E28" i="33" s="1"/>
  <c r="D25" i="33"/>
  <c r="E25" i="33" s="1"/>
  <c r="D24" i="33"/>
  <c r="E24" i="33" s="1"/>
  <c r="D23" i="33"/>
  <c r="D21" i="33"/>
  <c r="E21" i="33" s="1"/>
  <c r="D20" i="33"/>
  <c r="E20" i="33" s="1"/>
  <c r="D19" i="33"/>
  <c r="E19" i="33" s="1"/>
  <c r="D18" i="33"/>
  <c r="E18" i="33" s="1"/>
  <c r="D15" i="33"/>
  <c r="E15" i="33" s="1"/>
  <c r="D14" i="33"/>
  <c r="E14" i="33" s="1"/>
  <c r="D13" i="33"/>
  <c r="E13" i="33" s="1"/>
  <c r="D12" i="33"/>
  <c r="E12" i="33" s="1"/>
  <c r="D11" i="33"/>
  <c r="E11" i="33" s="1"/>
  <c r="D10" i="33"/>
  <c r="E10" i="33" s="1"/>
  <c r="D32" i="32"/>
  <c r="E32" i="32" s="1"/>
  <c r="D31" i="32"/>
  <c r="E31" i="32" s="1"/>
  <c r="D30" i="32"/>
  <c r="E30" i="32" s="1"/>
  <c r="D29" i="32"/>
  <c r="E29" i="32" s="1"/>
  <c r="D28" i="32"/>
  <c r="E28" i="32" s="1"/>
  <c r="D25" i="32"/>
  <c r="E25" i="32" s="1"/>
  <c r="D24" i="32"/>
  <c r="E24" i="32" s="1"/>
  <c r="D23" i="32"/>
  <c r="E23" i="32" s="1"/>
  <c r="D21" i="32"/>
  <c r="E21" i="32" s="1"/>
  <c r="D20" i="32"/>
  <c r="E20" i="32" s="1"/>
  <c r="D19" i="32"/>
  <c r="E19" i="32" s="1"/>
  <c r="D18" i="32"/>
  <c r="E18" i="32" s="1"/>
  <c r="D15" i="32"/>
  <c r="E15" i="32" s="1"/>
  <c r="D14" i="32"/>
  <c r="E14" i="32" s="1"/>
  <c r="D13" i="32"/>
  <c r="E13" i="32" s="1"/>
  <c r="D12" i="32"/>
  <c r="E12" i="32" s="1"/>
  <c r="D11" i="32"/>
  <c r="E11" i="32" s="1"/>
  <c r="D10" i="32"/>
  <c r="E10" i="32" s="1"/>
  <c r="D32" i="31"/>
  <c r="E32" i="31" s="1"/>
  <c r="D31" i="31"/>
  <c r="E31" i="31" s="1"/>
  <c r="D30" i="31"/>
  <c r="E30" i="31" s="1"/>
  <c r="D29" i="31"/>
  <c r="E29" i="31" s="1"/>
  <c r="D28" i="31"/>
  <c r="E28" i="31" s="1"/>
  <c r="D25" i="31"/>
  <c r="E25" i="31" s="1"/>
  <c r="D24" i="31"/>
  <c r="E24" i="31" s="1"/>
  <c r="D23" i="31"/>
  <c r="E23" i="31" s="1"/>
  <c r="D21" i="31"/>
  <c r="E21" i="31" s="1"/>
  <c r="D20" i="31"/>
  <c r="E20" i="31" s="1"/>
  <c r="D19" i="31"/>
  <c r="E19" i="31" s="1"/>
  <c r="D18" i="31"/>
  <c r="E18" i="31" s="1"/>
  <c r="D15" i="31"/>
  <c r="E15" i="31" s="1"/>
  <c r="D14" i="31"/>
  <c r="E14" i="31" s="1"/>
  <c r="D13" i="31"/>
  <c r="E13" i="31" s="1"/>
  <c r="D12" i="31"/>
  <c r="E12" i="31" s="1"/>
  <c r="D11" i="31"/>
  <c r="E11" i="31" s="1"/>
  <c r="D10" i="31"/>
  <c r="E10" i="31" s="1"/>
  <c r="D32" i="30"/>
  <c r="E32" i="30" s="1"/>
  <c r="D31" i="30"/>
  <c r="E31" i="30" s="1"/>
  <c r="D30" i="30"/>
  <c r="E30" i="30" s="1"/>
  <c r="D29" i="30"/>
  <c r="E29" i="30" s="1"/>
  <c r="D28" i="30"/>
  <c r="E27" i="30"/>
  <c r="D25" i="30"/>
  <c r="E25" i="30" s="1"/>
  <c r="D24" i="30"/>
  <c r="E24" i="30" s="1"/>
  <c r="D23" i="30"/>
  <c r="E23" i="30" s="1"/>
  <c r="D21" i="30"/>
  <c r="E21" i="30" s="1"/>
  <c r="D20" i="30"/>
  <c r="E20" i="30" s="1"/>
  <c r="D19" i="30"/>
  <c r="E19" i="30" s="1"/>
  <c r="D18" i="30"/>
  <c r="E18" i="30" s="1"/>
  <c r="D15" i="30"/>
  <c r="E15" i="30" s="1"/>
  <c r="D14" i="30"/>
  <c r="E14" i="30" s="1"/>
  <c r="D13" i="30"/>
  <c r="E13" i="30" s="1"/>
  <c r="D12" i="30"/>
  <c r="E12" i="30" s="1"/>
  <c r="D11" i="30"/>
  <c r="E11" i="30" s="1"/>
  <c r="D10" i="30"/>
  <c r="E10" i="30" s="1"/>
  <c r="D32" i="29"/>
  <c r="E32" i="29" s="1"/>
  <c r="D31" i="29"/>
  <c r="E31" i="29" s="1"/>
  <c r="D30" i="29"/>
  <c r="E30" i="29" s="1"/>
  <c r="D29" i="29"/>
  <c r="E29" i="29" s="1"/>
  <c r="D28" i="29"/>
  <c r="E28" i="29" s="1"/>
  <c r="D25" i="29"/>
  <c r="E25" i="29" s="1"/>
  <c r="D24" i="29"/>
  <c r="E24" i="29" s="1"/>
  <c r="D23" i="29"/>
  <c r="E23" i="29" s="1"/>
  <c r="D21" i="29"/>
  <c r="E21" i="29" s="1"/>
  <c r="D20" i="29"/>
  <c r="E20" i="29" s="1"/>
  <c r="D19" i="29"/>
  <c r="E19" i="29" s="1"/>
  <c r="D18" i="29"/>
  <c r="E18" i="29" s="1"/>
  <c r="D15" i="29"/>
  <c r="E15" i="29" s="1"/>
  <c r="D14" i="29"/>
  <c r="E14" i="29" s="1"/>
  <c r="D13" i="29"/>
  <c r="E13" i="29" s="1"/>
  <c r="D12" i="29"/>
  <c r="E12" i="29" s="1"/>
  <c r="D11" i="29"/>
  <c r="D10" i="29"/>
  <c r="E10" i="29" s="1"/>
  <c r="D32" i="28"/>
  <c r="E32" i="28" s="1"/>
  <c r="D31" i="28"/>
  <c r="E31" i="28" s="1"/>
  <c r="D30" i="28"/>
  <c r="E30" i="28" s="1"/>
  <c r="D29" i="28"/>
  <c r="E29" i="28" s="1"/>
  <c r="D28" i="28"/>
  <c r="E28" i="28" s="1"/>
  <c r="D25" i="28"/>
  <c r="E25" i="28" s="1"/>
  <c r="D24" i="28"/>
  <c r="E24" i="28" s="1"/>
  <c r="D23" i="28"/>
  <c r="E23" i="28" s="1"/>
  <c r="D21" i="28"/>
  <c r="E21" i="28" s="1"/>
  <c r="D20" i="28"/>
  <c r="E20" i="28" s="1"/>
  <c r="D19" i="28"/>
  <c r="E19" i="28" s="1"/>
  <c r="D18" i="28"/>
  <c r="E18" i="28" s="1"/>
  <c r="D15" i="28"/>
  <c r="E15" i="28" s="1"/>
  <c r="D14" i="28"/>
  <c r="E14" i="28" s="1"/>
  <c r="D13" i="28"/>
  <c r="E13" i="28" s="1"/>
  <c r="D12" i="28"/>
  <c r="E12" i="28" s="1"/>
  <c r="D11" i="28"/>
  <c r="E11" i="28" s="1"/>
  <c r="D10" i="28"/>
  <c r="E10" i="28" s="1"/>
  <c r="D32" i="27"/>
  <c r="E32" i="27" s="1"/>
  <c r="D31" i="27"/>
  <c r="E31" i="27" s="1"/>
  <c r="D30" i="27"/>
  <c r="E30" i="27" s="1"/>
  <c r="D29" i="27"/>
  <c r="E29" i="27" s="1"/>
  <c r="D28" i="27"/>
  <c r="E28" i="27" s="1"/>
  <c r="D25" i="27"/>
  <c r="E25" i="27" s="1"/>
  <c r="D24" i="27"/>
  <c r="E24" i="27" s="1"/>
  <c r="D23" i="27"/>
  <c r="E23" i="27" s="1"/>
  <c r="D21" i="27"/>
  <c r="E21" i="27" s="1"/>
  <c r="D20" i="27"/>
  <c r="E20" i="27" s="1"/>
  <c r="D19" i="27"/>
  <c r="E19" i="27" s="1"/>
  <c r="D18" i="27"/>
  <c r="E18" i="27" s="1"/>
  <c r="D15" i="27"/>
  <c r="E15" i="27" s="1"/>
  <c r="D14" i="27"/>
  <c r="E14" i="27" s="1"/>
  <c r="D13" i="27"/>
  <c r="E13" i="27" s="1"/>
  <c r="D12" i="27"/>
  <c r="E12" i="27" s="1"/>
  <c r="D11" i="27"/>
  <c r="E11" i="27" s="1"/>
  <c r="D10" i="27"/>
  <c r="E10" i="27" s="1"/>
  <c r="D32" i="26"/>
  <c r="E32" i="26" s="1"/>
  <c r="D31" i="26"/>
  <c r="E31" i="26" s="1"/>
  <c r="D30" i="26"/>
  <c r="E30" i="26" s="1"/>
  <c r="D29" i="26"/>
  <c r="E29" i="26" s="1"/>
  <c r="D28" i="26"/>
  <c r="E28" i="26" s="1"/>
  <c r="D25" i="26"/>
  <c r="E25" i="26" s="1"/>
  <c r="D24" i="26"/>
  <c r="E24" i="26" s="1"/>
  <c r="D23" i="26"/>
  <c r="E23" i="26" s="1"/>
  <c r="D21" i="26"/>
  <c r="E21" i="26" s="1"/>
  <c r="D20" i="26"/>
  <c r="E20" i="26" s="1"/>
  <c r="D19" i="26"/>
  <c r="E19" i="26" s="1"/>
  <c r="D18" i="26"/>
  <c r="E18" i="26" s="1"/>
  <c r="D15" i="26"/>
  <c r="E15" i="26" s="1"/>
  <c r="D14" i="26"/>
  <c r="D13" i="26"/>
  <c r="E13" i="26" s="1"/>
  <c r="D12" i="26"/>
  <c r="E12" i="26" s="1"/>
  <c r="D11" i="26"/>
  <c r="E11" i="26" s="1"/>
  <c r="D10" i="26"/>
  <c r="E10" i="26" s="1"/>
  <c r="D32" i="25"/>
  <c r="E32" i="25" s="1"/>
  <c r="D31" i="25"/>
  <c r="E31" i="25" s="1"/>
  <c r="D30" i="25"/>
  <c r="E30" i="25" s="1"/>
  <c r="D29" i="25"/>
  <c r="E29" i="25" s="1"/>
  <c r="D28" i="25"/>
  <c r="E28" i="25" s="1"/>
  <c r="D25" i="25"/>
  <c r="E25" i="25" s="1"/>
  <c r="D24" i="25"/>
  <c r="E24" i="25" s="1"/>
  <c r="D23" i="25"/>
  <c r="E23" i="25" s="1"/>
  <c r="D21" i="25"/>
  <c r="E21" i="25" s="1"/>
  <c r="D20" i="25"/>
  <c r="E20" i="25" s="1"/>
  <c r="D19" i="25"/>
  <c r="E19" i="25" s="1"/>
  <c r="D18" i="25"/>
  <c r="E17" i="25"/>
  <c r="D15" i="25"/>
  <c r="E15" i="25" s="1"/>
  <c r="D14" i="25"/>
  <c r="E14" i="25" s="1"/>
  <c r="D13" i="25"/>
  <c r="E13" i="25" s="1"/>
  <c r="D12" i="25"/>
  <c r="E12" i="25" s="1"/>
  <c r="D11" i="25"/>
  <c r="E11" i="25" s="1"/>
  <c r="D10" i="25"/>
  <c r="E10" i="25" s="1"/>
  <c r="D32" i="24"/>
  <c r="E32" i="24" s="1"/>
  <c r="D31" i="24"/>
  <c r="E31" i="24" s="1"/>
  <c r="D30" i="24"/>
  <c r="E30" i="24" s="1"/>
  <c r="D29" i="24"/>
  <c r="E29" i="24" s="1"/>
  <c r="D28" i="24"/>
  <c r="E28" i="24" s="1"/>
  <c r="D25" i="24"/>
  <c r="E25" i="24" s="1"/>
  <c r="D24" i="24"/>
  <c r="E24" i="24" s="1"/>
  <c r="D23" i="24"/>
  <c r="E23" i="24" s="1"/>
  <c r="D21" i="24"/>
  <c r="E21" i="24" s="1"/>
  <c r="D20" i="24"/>
  <c r="E20" i="24" s="1"/>
  <c r="D19" i="24"/>
  <c r="E19" i="24" s="1"/>
  <c r="D18" i="24"/>
  <c r="E18" i="24" s="1"/>
  <c r="D15" i="24"/>
  <c r="E15" i="24" s="1"/>
  <c r="D14" i="24"/>
  <c r="E14" i="24" s="1"/>
  <c r="D13" i="24"/>
  <c r="E13" i="24" s="1"/>
  <c r="D12" i="24"/>
  <c r="E12" i="24" s="1"/>
  <c r="D11" i="24"/>
  <c r="E11" i="24" s="1"/>
  <c r="D10" i="24"/>
  <c r="E10" i="24" s="1"/>
  <c r="D32" i="23"/>
  <c r="E32" i="23" s="1"/>
  <c r="D31" i="23"/>
  <c r="E31" i="23" s="1"/>
  <c r="D30" i="23"/>
  <c r="E30" i="23" s="1"/>
  <c r="D29" i="23"/>
  <c r="E29" i="23" s="1"/>
  <c r="D28" i="23"/>
  <c r="E28" i="23" s="1"/>
  <c r="D25" i="23"/>
  <c r="E25" i="23" s="1"/>
  <c r="D24" i="23"/>
  <c r="E24" i="23" s="1"/>
  <c r="D23" i="23"/>
  <c r="E23" i="23" s="1"/>
  <c r="D21" i="23"/>
  <c r="E21" i="23" s="1"/>
  <c r="D20" i="23"/>
  <c r="E20" i="23" s="1"/>
  <c r="D19" i="23"/>
  <c r="E19" i="23" s="1"/>
  <c r="D18" i="23"/>
  <c r="E18" i="23" s="1"/>
  <c r="D15" i="23"/>
  <c r="E15" i="23" s="1"/>
  <c r="D14" i="23"/>
  <c r="E14" i="23" s="1"/>
  <c r="D13" i="23"/>
  <c r="E13" i="23" s="1"/>
  <c r="D12" i="23"/>
  <c r="E12" i="23" s="1"/>
  <c r="D11" i="23"/>
  <c r="E11" i="23" s="1"/>
  <c r="D10" i="23"/>
  <c r="E10" i="23" s="1"/>
  <c r="D32" i="22"/>
  <c r="E32" i="22" s="1"/>
  <c r="D31" i="22"/>
  <c r="E31" i="22" s="1"/>
  <c r="D30" i="22"/>
  <c r="E30" i="22" s="1"/>
  <c r="D29" i="22"/>
  <c r="E29" i="22" s="1"/>
  <c r="D28" i="22"/>
  <c r="E28" i="22" s="1"/>
  <c r="E26" i="22"/>
  <c r="D25" i="22"/>
  <c r="E25" i="22" s="1"/>
  <c r="D24" i="22"/>
  <c r="E24" i="22" s="1"/>
  <c r="D23" i="22"/>
  <c r="E23" i="22" s="1"/>
  <c r="D21" i="22"/>
  <c r="E21" i="22" s="1"/>
  <c r="D20" i="22"/>
  <c r="E20" i="22" s="1"/>
  <c r="D19" i="22"/>
  <c r="E19" i="22" s="1"/>
  <c r="D18" i="22"/>
  <c r="E18" i="22" s="1"/>
  <c r="D15" i="22"/>
  <c r="E15" i="22" s="1"/>
  <c r="D14" i="22"/>
  <c r="E14" i="22" s="1"/>
  <c r="D13" i="22"/>
  <c r="E13" i="22" s="1"/>
  <c r="D12" i="22"/>
  <c r="E12" i="22" s="1"/>
  <c r="D11" i="22"/>
  <c r="E11" i="22" s="1"/>
  <c r="D10" i="22"/>
  <c r="E10" i="22" s="1"/>
  <c r="D32" i="21"/>
  <c r="E32" i="21" s="1"/>
  <c r="D31" i="21"/>
  <c r="E31" i="21" s="1"/>
  <c r="D30" i="21"/>
  <c r="E30" i="21" s="1"/>
  <c r="D29" i="21"/>
  <c r="E29" i="21" s="1"/>
  <c r="D28" i="21"/>
  <c r="E28" i="21" s="1"/>
  <c r="E26" i="21"/>
  <c r="D25" i="21"/>
  <c r="E25" i="21" s="1"/>
  <c r="D24" i="21"/>
  <c r="E24" i="21" s="1"/>
  <c r="D23" i="21"/>
  <c r="E23" i="21" s="1"/>
  <c r="D21" i="21"/>
  <c r="E21" i="21" s="1"/>
  <c r="D20" i="21"/>
  <c r="E20" i="21" s="1"/>
  <c r="D19" i="21"/>
  <c r="E19" i="21" s="1"/>
  <c r="D18" i="21"/>
  <c r="E18" i="21" s="1"/>
  <c r="D15" i="21"/>
  <c r="E15" i="21" s="1"/>
  <c r="D14" i="21"/>
  <c r="E14" i="21" s="1"/>
  <c r="D13" i="21"/>
  <c r="E13" i="21" s="1"/>
  <c r="D12" i="21"/>
  <c r="E12" i="21" s="1"/>
  <c r="D11" i="21"/>
  <c r="E11" i="21" s="1"/>
  <c r="D10" i="21"/>
  <c r="E10" i="21" s="1"/>
  <c r="D32" i="20"/>
  <c r="E32" i="20" s="1"/>
  <c r="D31" i="20"/>
  <c r="E31" i="20" s="1"/>
  <c r="D30" i="20"/>
  <c r="E30" i="20" s="1"/>
  <c r="D29" i="20"/>
  <c r="E29" i="20" s="1"/>
  <c r="D28" i="20"/>
  <c r="E28" i="20" s="1"/>
  <c r="E26" i="20"/>
  <c r="D25" i="20"/>
  <c r="E25" i="20" s="1"/>
  <c r="D24" i="20"/>
  <c r="E24" i="20" s="1"/>
  <c r="D23" i="20"/>
  <c r="E23" i="20" s="1"/>
  <c r="D21" i="20"/>
  <c r="E21" i="20" s="1"/>
  <c r="D20" i="20"/>
  <c r="E20" i="20" s="1"/>
  <c r="D19" i="20"/>
  <c r="E19" i="20" s="1"/>
  <c r="D18" i="20"/>
  <c r="E18" i="20" s="1"/>
  <c r="D15" i="20"/>
  <c r="E15" i="20" s="1"/>
  <c r="D14" i="20"/>
  <c r="E14" i="20" s="1"/>
  <c r="D13" i="20"/>
  <c r="E13" i="20" s="1"/>
  <c r="D12" i="20"/>
  <c r="E12" i="20" s="1"/>
  <c r="D11" i="20"/>
  <c r="E11" i="20" s="1"/>
  <c r="D10" i="20"/>
  <c r="E10" i="20" s="1"/>
  <c r="D32" i="19"/>
  <c r="E32" i="19" s="1"/>
  <c r="D31" i="19"/>
  <c r="E31" i="19" s="1"/>
  <c r="D30" i="19"/>
  <c r="D29" i="19"/>
  <c r="E29" i="19" s="1"/>
  <c r="D28" i="19"/>
  <c r="E28" i="19" s="1"/>
  <c r="E26" i="19"/>
  <c r="D25" i="19"/>
  <c r="E25" i="19" s="1"/>
  <c r="D24" i="19"/>
  <c r="E24" i="19" s="1"/>
  <c r="D23" i="19"/>
  <c r="E23" i="19" s="1"/>
  <c r="D21" i="19"/>
  <c r="E21" i="19" s="1"/>
  <c r="D20" i="19"/>
  <c r="E20" i="19" s="1"/>
  <c r="D19" i="19"/>
  <c r="E19" i="19" s="1"/>
  <c r="D18" i="19"/>
  <c r="E18" i="19" s="1"/>
  <c r="D15" i="19"/>
  <c r="E15" i="19" s="1"/>
  <c r="D14" i="19"/>
  <c r="E14" i="19" s="1"/>
  <c r="D13" i="19"/>
  <c r="E13" i="19" s="1"/>
  <c r="D12" i="19"/>
  <c r="E12" i="19" s="1"/>
  <c r="D11" i="19"/>
  <c r="E11" i="19" s="1"/>
  <c r="D10" i="19"/>
  <c r="E10" i="19" s="1"/>
  <c r="D32" i="18"/>
  <c r="E32" i="18" s="1"/>
  <c r="D31" i="18"/>
  <c r="E31" i="18" s="1"/>
  <c r="D30" i="18"/>
  <c r="E30" i="18" s="1"/>
  <c r="D29" i="18"/>
  <c r="E29" i="18" s="1"/>
  <c r="D28" i="18"/>
  <c r="E28" i="18" s="1"/>
  <c r="E26" i="18"/>
  <c r="D25" i="18"/>
  <c r="E25" i="18" s="1"/>
  <c r="D24" i="18"/>
  <c r="E24" i="18" s="1"/>
  <c r="D23" i="18"/>
  <c r="E23" i="18" s="1"/>
  <c r="D21" i="18"/>
  <c r="E21" i="18" s="1"/>
  <c r="D20" i="18"/>
  <c r="E20" i="18" s="1"/>
  <c r="D19" i="18"/>
  <c r="E19" i="18" s="1"/>
  <c r="D18" i="18"/>
  <c r="E18" i="18" s="1"/>
  <c r="D15" i="18"/>
  <c r="E15" i="18" s="1"/>
  <c r="D14" i="18"/>
  <c r="E14" i="18" s="1"/>
  <c r="D13" i="18"/>
  <c r="E13" i="18" s="1"/>
  <c r="D12" i="18"/>
  <c r="E12" i="18" s="1"/>
  <c r="D11" i="18"/>
  <c r="E11" i="18" s="1"/>
  <c r="D10" i="18"/>
  <c r="E10" i="18" s="1"/>
  <c r="D32" i="17"/>
  <c r="E32" i="17" s="1"/>
  <c r="D31" i="17"/>
  <c r="E31" i="17" s="1"/>
  <c r="D30" i="17"/>
  <c r="E30" i="17" s="1"/>
  <c r="D29" i="17"/>
  <c r="E29" i="17" s="1"/>
  <c r="D28" i="17"/>
  <c r="E28" i="17" s="1"/>
  <c r="E26" i="17"/>
  <c r="D25" i="17"/>
  <c r="E25" i="17" s="1"/>
  <c r="D24" i="17"/>
  <c r="E24" i="17" s="1"/>
  <c r="D23" i="17"/>
  <c r="D21" i="17"/>
  <c r="E21" i="17" s="1"/>
  <c r="D20" i="17"/>
  <c r="E20" i="17" s="1"/>
  <c r="D19" i="17"/>
  <c r="E19" i="17" s="1"/>
  <c r="D18" i="17"/>
  <c r="E18" i="17" s="1"/>
  <c r="D15" i="17"/>
  <c r="E15" i="17" s="1"/>
  <c r="D14" i="17"/>
  <c r="E14" i="17" s="1"/>
  <c r="D13" i="17"/>
  <c r="E13" i="17" s="1"/>
  <c r="D12" i="17"/>
  <c r="E12" i="17" s="1"/>
  <c r="D11" i="17"/>
  <c r="E11" i="17" s="1"/>
  <c r="D10" i="17"/>
  <c r="E10" i="17" s="1"/>
  <c r="D32" i="16"/>
  <c r="E32" i="16" s="1"/>
  <c r="D31" i="16"/>
  <c r="E31" i="16" s="1"/>
  <c r="D30" i="16"/>
  <c r="E30" i="16" s="1"/>
  <c r="D29" i="16"/>
  <c r="E29" i="16" s="1"/>
  <c r="D28" i="16"/>
  <c r="E28" i="16" s="1"/>
  <c r="E26" i="16"/>
  <c r="D25" i="16"/>
  <c r="E25" i="16" s="1"/>
  <c r="D24" i="16"/>
  <c r="E24" i="16" s="1"/>
  <c r="D23" i="16"/>
  <c r="E23" i="16" s="1"/>
  <c r="D21" i="16"/>
  <c r="E21" i="16" s="1"/>
  <c r="D20" i="16"/>
  <c r="E20" i="16" s="1"/>
  <c r="D19" i="16"/>
  <c r="E19" i="16" s="1"/>
  <c r="D18" i="16"/>
  <c r="E18" i="16" s="1"/>
  <c r="D15" i="16"/>
  <c r="E15" i="16" s="1"/>
  <c r="D14" i="16"/>
  <c r="E14" i="16" s="1"/>
  <c r="D13" i="16"/>
  <c r="E13" i="16" s="1"/>
  <c r="D12" i="16"/>
  <c r="E12" i="16" s="1"/>
  <c r="D11" i="16"/>
  <c r="E11" i="16" s="1"/>
  <c r="D10" i="16"/>
  <c r="E10" i="16" s="1"/>
  <c r="D32" i="15"/>
  <c r="E32" i="15" s="1"/>
  <c r="D31" i="15"/>
  <c r="E31" i="15" s="1"/>
  <c r="D30" i="15"/>
  <c r="E30" i="15" s="1"/>
  <c r="D29" i="15"/>
  <c r="E29" i="15" s="1"/>
  <c r="D28" i="15"/>
  <c r="E28" i="15" s="1"/>
  <c r="E26" i="15"/>
  <c r="D25" i="15"/>
  <c r="E25" i="15" s="1"/>
  <c r="D24" i="15"/>
  <c r="E24" i="15" s="1"/>
  <c r="D23" i="15"/>
  <c r="E23" i="15" s="1"/>
  <c r="D21" i="15"/>
  <c r="E21" i="15" s="1"/>
  <c r="D20" i="15"/>
  <c r="E20" i="15" s="1"/>
  <c r="D19" i="15"/>
  <c r="E19" i="15" s="1"/>
  <c r="D18" i="15"/>
  <c r="E18" i="15" s="1"/>
  <c r="D15" i="15"/>
  <c r="E15" i="15" s="1"/>
  <c r="D14" i="15"/>
  <c r="E14" i="15" s="1"/>
  <c r="D13" i="15"/>
  <c r="E13" i="15" s="1"/>
  <c r="D12" i="15"/>
  <c r="E12" i="15" s="1"/>
  <c r="D11" i="15"/>
  <c r="E11" i="15" s="1"/>
  <c r="D10" i="15"/>
  <c r="E10" i="15" s="1"/>
  <c r="D32" i="14"/>
  <c r="E32" i="14" s="1"/>
  <c r="D31" i="14"/>
  <c r="E31" i="14" s="1"/>
  <c r="D30" i="14"/>
  <c r="E30" i="14" s="1"/>
  <c r="D29" i="14"/>
  <c r="E29" i="14" s="1"/>
  <c r="D28" i="14"/>
  <c r="E28" i="14" s="1"/>
  <c r="E26" i="14"/>
  <c r="D25" i="14"/>
  <c r="E25" i="14" s="1"/>
  <c r="D24" i="14"/>
  <c r="E24" i="14" s="1"/>
  <c r="D23" i="14"/>
  <c r="E23" i="14" s="1"/>
  <c r="D21" i="14"/>
  <c r="E21" i="14" s="1"/>
  <c r="D20" i="14"/>
  <c r="E20" i="14" s="1"/>
  <c r="D19" i="14"/>
  <c r="E19" i="14" s="1"/>
  <c r="D18" i="14"/>
  <c r="E18" i="14" s="1"/>
  <c r="D15" i="14"/>
  <c r="E15" i="14" s="1"/>
  <c r="D14" i="14"/>
  <c r="E14" i="14" s="1"/>
  <c r="D13" i="14"/>
  <c r="E13" i="14" s="1"/>
  <c r="D12" i="14"/>
  <c r="E12" i="14" s="1"/>
  <c r="D11" i="14"/>
  <c r="E11" i="14" s="1"/>
  <c r="D32" i="13"/>
  <c r="E32" i="13" s="1"/>
  <c r="D31" i="13"/>
  <c r="E31" i="13" s="1"/>
  <c r="D30" i="13"/>
  <c r="E30" i="13" s="1"/>
  <c r="D29" i="13"/>
  <c r="E29" i="13" s="1"/>
  <c r="D28" i="13"/>
  <c r="E28" i="13" s="1"/>
  <c r="E27" i="13"/>
  <c r="E26" i="13"/>
  <c r="D25" i="13"/>
  <c r="E25" i="13" s="1"/>
  <c r="D24" i="13"/>
  <c r="E24" i="13" s="1"/>
  <c r="D23" i="13"/>
  <c r="E23" i="13" s="1"/>
  <c r="D21" i="13"/>
  <c r="E21" i="13" s="1"/>
  <c r="D20" i="13"/>
  <c r="E20" i="13" s="1"/>
  <c r="D19" i="13"/>
  <c r="E19" i="13" s="1"/>
  <c r="D18" i="13"/>
  <c r="E18" i="13" s="1"/>
  <c r="D15" i="13"/>
  <c r="E15" i="13" s="1"/>
  <c r="D14" i="13"/>
  <c r="E14" i="13" s="1"/>
  <c r="D13" i="13"/>
  <c r="E13" i="13" s="1"/>
  <c r="D12" i="13"/>
  <c r="E12" i="13" s="1"/>
  <c r="D11" i="13"/>
  <c r="E11" i="13" s="1"/>
  <c r="D10" i="13"/>
  <c r="E10" i="13" s="1"/>
  <c r="D32" i="12"/>
  <c r="E32" i="12" s="1"/>
  <c r="D31" i="12"/>
  <c r="E31" i="12" s="1"/>
  <c r="D30" i="12"/>
  <c r="E30" i="12" s="1"/>
  <c r="D29" i="12"/>
  <c r="E29" i="12" s="1"/>
  <c r="D28" i="12"/>
  <c r="E28" i="12" s="1"/>
  <c r="E26" i="12"/>
  <c r="D25" i="12"/>
  <c r="E25" i="12" s="1"/>
  <c r="D24" i="12"/>
  <c r="E24" i="12" s="1"/>
  <c r="D23" i="12"/>
  <c r="E23" i="12" s="1"/>
  <c r="D20" i="12"/>
  <c r="E20" i="12" s="1"/>
  <c r="D19" i="12"/>
  <c r="E19" i="12" s="1"/>
  <c r="D18" i="12"/>
  <c r="E18" i="12" s="1"/>
  <c r="E17" i="12"/>
  <c r="D15" i="12"/>
  <c r="E15" i="12" s="1"/>
  <c r="D14" i="12"/>
  <c r="E14" i="12" s="1"/>
  <c r="D13" i="12"/>
  <c r="E13" i="12" s="1"/>
  <c r="D12" i="12"/>
  <c r="E12" i="12" s="1"/>
  <c r="D11" i="12"/>
  <c r="E11" i="12" s="1"/>
  <c r="D10" i="12"/>
  <c r="E10" i="12" s="1"/>
  <c r="D32" i="11"/>
  <c r="E32" i="11" s="1"/>
  <c r="D31" i="11"/>
  <c r="E31" i="11" s="1"/>
  <c r="D30" i="11"/>
  <c r="E30" i="11" s="1"/>
  <c r="D29" i="11"/>
  <c r="E29" i="11" s="1"/>
  <c r="D28" i="11"/>
  <c r="E28" i="11" s="1"/>
  <c r="E26" i="11"/>
  <c r="D25" i="11"/>
  <c r="E25" i="11" s="1"/>
  <c r="D24" i="11"/>
  <c r="E24" i="11" s="1"/>
  <c r="D23" i="11"/>
  <c r="E23" i="11" s="1"/>
  <c r="D21" i="11"/>
  <c r="E21" i="11" s="1"/>
  <c r="D20" i="11"/>
  <c r="E20" i="11" s="1"/>
  <c r="D19" i="11"/>
  <c r="E19" i="11" s="1"/>
  <c r="D18" i="11"/>
  <c r="E18" i="11" s="1"/>
  <c r="D15" i="11"/>
  <c r="E15" i="11" s="1"/>
  <c r="D14" i="11"/>
  <c r="E14" i="11" s="1"/>
  <c r="D13" i="11"/>
  <c r="E13" i="11" s="1"/>
  <c r="D12" i="11"/>
  <c r="E12" i="11" s="1"/>
  <c r="D11" i="11"/>
  <c r="E11" i="11" s="1"/>
  <c r="D10" i="11"/>
  <c r="E10" i="11" s="1"/>
  <c r="D32" i="10"/>
  <c r="E32" i="10" s="1"/>
  <c r="D31" i="10"/>
  <c r="D30" i="10"/>
  <c r="E30" i="10" s="1"/>
  <c r="D29" i="10"/>
  <c r="E29" i="10" s="1"/>
  <c r="D28" i="10"/>
  <c r="E28" i="10" s="1"/>
  <c r="E26" i="10"/>
  <c r="D25" i="10"/>
  <c r="E25" i="10" s="1"/>
  <c r="D24" i="10"/>
  <c r="E24" i="10" s="1"/>
  <c r="D23" i="10"/>
  <c r="E23" i="10" s="1"/>
  <c r="D21" i="10"/>
  <c r="E21" i="10" s="1"/>
  <c r="D20" i="10"/>
  <c r="E20" i="10" s="1"/>
  <c r="D19" i="10"/>
  <c r="E19" i="10" s="1"/>
  <c r="D18" i="10"/>
  <c r="E18" i="10" s="1"/>
  <c r="D15" i="10"/>
  <c r="E15" i="10" s="1"/>
  <c r="D14" i="10"/>
  <c r="E14" i="10" s="1"/>
  <c r="D13" i="10"/>
  <c r="E13" i="10" s="1"/>
  <c r="D12" i="10"/>
  <c r="E12" i="10" s="1"/>
  <c r="D11" i="10"/>
  <c r="E11" i="10" s="1"/>
  <c r="D10" i="10"/>
  <c r="E10" i="10" s="1"/>
  <c r="B7" i="8"/>
  <c r="B7" i="9" s="1"/>
  <c r="B7" i="10" s="1"/>
  <c r="B7" i="11" s="1"/>
  <c r="B7" i="12" s="1"/>
  <c r="B7" i="13" s="1"/>
  <c r="B7" i="14" s="1"/>
  <c r="B7" i="15" s="1"/>
  <c r="B7" i="16" s="1"/>
  <c r="B7" i="17" s="1"/>
  <c r="B7" i="18" s="1"/>
  <c r="B7" i="19" s="1"/>
  <c r="B7" i="20" s="1"/>
  <c r="B7" i="21" s="1"/>
  <c r="B7" i="22" s="1"/>
  <c r="B7" i="23" s="1"/>
  <c r="B7" i="24" s="1"/>
  <c r="B7" i="25" s="1"/>
  <c r="B7" i="26" s="1"/>
  <c r="B7" i="27" s="1"/>
  <c r="B7" i="28" s="1"/>
  <c r="B7" i="29" s="1"/>
  <c r="B7" i="30" s="1"/>
  <c r="B7" i="31" s="1"/>
  <c r="B7" i="32" s="1"/>
  <c r="B7" i="33" s="1"/>
  <c r="B7" i="34" s="1"/>
  <c r="B7" i="35" s="1"/>
  <c r="B7" i="36" s="1"/>
  <c r="B7" i="37" s="1"/>
  <c r="D32" i="9"/>
  <c r="E32" i="9" s="1"/>
  <c r="D31" i="9"/>
  <c r="E31" i="9" s="1"/>
  <c r="D30" i="9"/>
  <c r="E30" i="9" s="1"/>
  <c r="D29" i="9"/>
  <c r="E29" i="9" s="1"/>
  <c r="D28" i="9"/>
  <c r="E28" i="9" s="1"/>
  <c r="D25" i="9"/>
  <c r="D24" i="9"/>
  <c r="E24" i="9" s="1"/>
  <c r="D23" i="9"/>
  <c r="E23" i="9" s="1"/>
  <c r="D21" i="9"/>
  <c r="E21" i="9" s="1"/>
  <c r="D20" i="9"/>
  <c r="E20" i="9" s="1"/>
  <c r="D19" i="9"/>
  <c r="E19" i="9" s="1"/>
  <c r="D18" i="9"/>
  <c r="E18" i="9" s="1"/>
  <c r="D15" i="9"/>
  <c r="E15" i="9" s="1"/>
  <c r="D14" i="9"/>
  <c r="E14" i="9" s="1"/>
  <c r="D13" i="9"/>
  <c r="E13" i="9" s="1"/>
  <c r="D12" i="9"/>
  <c r="E12" i="9" s="1"/>
  <c r="D11" i="9"/>
  <c r="E11" i="9" s="1"/>
  <c r="D10" i="9"/>
  <c r="E10" i="9" s="1"/>
  <c r="D32" i="8"/>
  <c r="D31" i="8"/>
  <c r="E31" i="8" s="1"/>
  <c r="D30" i="8"/>
  <c r="E30" i="8" s="1"/>
  <c r="D29" i="8"/>
  <c r="E29" i="8" s="1"/>
  <c r="D28" i="8"/>
  <c r="E28" i="8" s="1"/>
  <c r="D25" i="8"/>
  <c r="E25" i="8" s="1"/>
  <c r="D24" i="8"/>
  <c r="E24" i="8" s="1"/>
  <c r="D23" i="8"/>
  <c r="E23" i="8" s="1"/>
  <c r="D21" i="8"/>
  <c r="E21" i="8" s="1"/>
  <c r="D20" i="8"/>
  <c r="E20" i="8" s="1"/>
  <c r="D19" i="8"/>
  <c r="E19" i="8" s="1"/>
  <c r="D18" i="8"/>
  <c r="E18" i="8" s="1"/>
  <c r="D15" i="8"/>
  <c r="E15" i="8" s="1"/>
  <c r="D14" i="8"/>
  <c r="E14" i="8" s="1"/>
  <c r="D13" i="8"/>
  <c r="E13" i="8" s="1"/>
  <c r="D12" i="8"/>
  <c r="E12" i="8" s="1"/>
  <c r="D11" i="8"/>
  <c r="E11" i="8" s="1"/>
  <c r="D10" i="8"/>
  <c r="E10" i="8" s="1"/>
  <c r="D32" i="7"/>
  <c r="E32" i="7" s="1"/>
  <c r="D11" i="7"/>
  <c r="E11" i="7" s="1"/>
  <c r="D12" i="7"/>
  <c r="E12" i="7" s="1"/>
  <c r="D13" i="7"/>
  <c r="E13" i="7" s="1"/>
  <c r="D14" i="7"/>
  <c r="E14" i="7" s="1"/>
  <c r="D15" i="7"/>
  <c r="E15" i="7" s="1"/>
  <c r="D18" i="7"/>
  <c r="E18" i="7" s="1"/>
  <c r="D19" i="7"/>
  <c r="E19" i="7" s="1"/>
  <c r="D20" i="7"/>
  <c r="E20" i="7" s="1"/>
  <c r="D23" i="7"/>
  <c r="E23" i="7" s="1"/>
  <c r="D25" i="7"/>
  <c r="D28" i="7"/>
  <c r="E28" i="7" s="1"/>
  <c r="D29" i="7"/>
  <c r="E29" i="7" s="1"/>
  <c r="D30" i="7"/>
  <c r="E30" i="7" s="1"/>
  <c r="D31" i="7"/>
  <c r="E31" i="7" s="1"/>
  <c r="D10" i="7"/>
  <c r="E10" i="7" s="1"/>
  <c r="Q46" i="40" l="1"/>
</calcChain>
</file>

<file path=xl/comments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<sst xmlns="http://schemas.openxmlformats.org/spreadsheetml/2006/main" count="750" uniqueCount="50">
  <si>
    <t xml:space="preserve"> </t>
  </si>
  <si>
    <t>Fecha</t>
  </si>
  <si>
    <t>Operador</t>
  </si>
  <si>
    <t>Diferencia  m³</t>
  </si>
  <si>
    <t>Registros diarios válvula drenaje compuerta La Ola</t>
  </si>
  <si>
    <t>Observaciones</t>
  </si>
  <si>
    <t>Lectura De  Flujómetro Y Horarios</t>
  </si>
  <si>
    <t>18:00 hrs Día anterior</t>
  </si>
  <si>
    <t>Hora</t>
  </si>
  <si>
    <t>V.</t>
  </si>
  <si>
    <t>Lectura</t>
  </si>
  <si>
    <t>l/s</t>
  </si>
  <si>
    <t>Día</t>
  </si>
  <si>
    <t>Registro</t>
  </si>
  <si>
    <t>Consumo</t>
  </si>
  <si>
    <t xml:space="preserve">l/s </t>
  </si>
  <si>
    <t>Caudal mensual</t>
  </si>
  <si>
    <t>m3</t>
  </si>
  <si>
    <t>hrs</t>
  </si>
  <si>
    <t>Resumen Lectura Medidor  de Salida desde Tranque La Ola hacia Rio La Ola</t>
  </si>
  <si>
    <t>Tabla N° 1</t>
  </si>
  <si>
    <t>Compromiso 30 l/s promedio mensual</t>
  </si>
  <si>
    <t>Proyección</t>
  </si>
  <si>
    <t>Proy con avance</t>
  </si>
  <si>
    <t>Diferencia</t>
  </si>
  <si>
    <t>Control avance mensual con proyección</t>
  </si>
  <si>
    <t>m3  --&gt;</t>
  </si>
  <si>
    <t>l/s  --&gt;</t>
  </si>
  <si>
    <t>Meta</t>
  </si>
  <si>
    <t>Q Intantaneo</t>
  </si>
  <si>
    <t>&lt;-- Real mes finalizado</t>
  </si>
  <si>
    <t>Control parcial semanal</t>
  </si>
  <si>
    <t>Aporte  1 al 6 de Julio</t>
  </si>
  <si>
    <t>Aporte  7 al 12 de Julio</t>
  </si>
  <si>
    <t>Aporte  13 al 18 de Julio</t>
  </si>
  <si>
    <t>Aporte  19 al 24 de Julio</t>
  </si>
  <si>
    <t>Aporte  25 al 31 de Julio</t>
  </si>
  <si>
    <t>Limpieza de filtro desde las 17:00 hasta 18:00</t>
  </si>
  <si>
    <t>Limpieza de filtro desde las 16:00 hasta 17:00</t>
  </si>
  <si>
    <t>Limpieza desde las 13:00 hasta 14:00</t>
  </si>
  <si>
    <t>Limpieza desde las 17:00 hasta 18:00</t>
  </si>
  <si>
    <t>Limpieza de filtro desde las 9:25 hasta 10:25</t>
  </si>
  <si>
    <t>Limpieza de filtro 13:00 hasta 14:00</t>
  </si>
  <si>
    <t>Limpieza de filtro 8:00 hasta 9:00</t>
  </si>
  <si>
    <t>Limpieza filtro desde 10:00 hasta 11:00</t>
  </si>
  <si>
    <t>Limpieza de filtro 17:00 hasta 18:00</t>
  </si>
  <si>
    <t>Limpieza filtro 17:00 hasta 18:00</t>
  </si>
  <si>
    <t>Limpieza filtro 16:30 hasta 17:30</t>
  </si>
  <si>
    <t>Limpieza filtro 16:00 hasta 17:00</t>
  </si>
  <si>
    <t>m3/d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</si>
</sst>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Font="1" applyProtection="1"/>
    <xf numFmtId="0" fontId="0" fillId="2" borderId="0" xfId="0" applyFont="1" applyFill="1" applyProtection="1"/>
    <xf numFmtId="3" fontId="0" fillId="0" borderId="0" xfId="0" applyNumberFormat="1" applyFont="1" applyProtection="1"/>
    <xf numFmtId="49" fontId="0" fillId="0" borderId="0" xfId="0" applyNumberFormat="1" applyFont="1" applyProtection="1"/>
    <xf numFmtId="3" fontId="1" fillId="0" borderId="0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6" xfId="0" applyNumberFormat="1" applyFont="1" applyBorder="1" applyAlignment="1" applyProtection="1">
      <alignment horizontal="center" vertical="center"/>
      <protection locked="0"/>
    </xf>
    <xf numFmtId="164" fontId="10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14" fontId="0" fillId="0" borderId="15" xfId="0" applyNumberFormat="1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164" fontId="10" fillId="0" borderId="15" xfId="0" quotePrefix="1" applyNumberFormat="1" applyFont="1" applyBorder="1" applyAlignment="1" applyProtection="1">
      <alignment horizontal="center" vertical="center"/>
    </xf>
    <xf numFmtId="3" fontId="5" fillId="0" borderId="15" xfId="0" applyNumberFormat="1" applyFont="1" applyBorder="1" applyAlignment="1" applyProtection="1">
      <alignment horizontal="center" vertical="center"/>
    </xf>
    <xf numFmtId="49" fontId="5" fillId="0" borderId="16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9" fillId="0" borderId="10" xfId="0" quotePrefix="1" applyNumberFormat="1" applyFont="1" applyBorder="1" applyAlignment="1" applyProtection="1">
      <alignment horizontal="center" vertical="center"/>
    </xf>
    <xf numFmtId="20" fontId="1" fillId="0" borderId="11" xfId="0" applyNumberFormat="1" applyFont="1" applyBorder="1" applyAlignment="1" applyProtection="1">
      <alignment horizontal="center" vertical="center"/>
    </xf>
    <xf numFmtId="20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20" fontId="1" fillId="0" borderId="2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20" fontId="1" fillId="0" borderId="0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20" fontId="1" fillId="0" borderId="20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3" xfId="0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Protection="1"/>
    <xf numFmtId="0" fontId="0" fillId="0" borderId="0" xfId="0" applyFont="1" applyBorder="1" applyProtection="1"/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</xf>
    <xf numFmtId="0" fontId="1" fillId="3" borderId="25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</xf>
    <xf numFmtId="3" fontId="1" fillId="0" borderId="11" xfId="0" applyNumberFormat="1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4" borderId="37" xfId="0" applyFill="1" applyBorder="1" applyAlignment="1">
      <alignment horizontal="center"/>
    </xf>
    <xf numFmtId="0" fontId="11" fillId="5" borderId="38" xfId="0" applyFont="1" applyFill="1" applyBorder="1" applyAlignment="1">
      <alignment horizontal="center"/>
    </xf>
    <xf numFmtId="15" fontId="11" fillId="5" borderId="38" xfId="0" applyNumberFormat="1" applyFont="1" applyFill="1" applyBorder="1" applyAlignment="1">
      <alignment horizontal="center"/>
    </xf>
    <xf numFmtId="3" fontId="11" fillId="5" borderId="38" xfId="0" applyNumberFormat="1" applyFont="1" applyFill="1" applyBorder="1" applyAlignment="1">
      <alignment horizontal="center"/>
    </xf>
    <xf numFmtId="165" fontId="11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 applyBorder="1"/>
    <xf numFmtId="0" fontId="1" fillId="5" borderId="33" xfId="0" applyFont="1" applyFill="1" applyBorder="1"/>
    <xf numFmtId="0" fontId="1" fillId="2" borderId="0" xfId="0" applyFont="1" applyFill="1"/>
    <xf numFmtId="20" fontId="11" fillId="5" borderId="38" xfId="0" applyNumberFormat="1" applyFont="1" applyFill="1" applyBorder="1" applyAlignment="1">
      <alignment horizontal="center"/>
    </xf>
    <xf numFmtId="0" fontId="0" fillId="2" borderId="29" xfId="0" applyFill="1" applyBorder="1"/>
    <xf numFmtId="0" fontId="0" fillId="2" borderId="32" xfId="0" applyFill="1" applyBorder="1"/>
    <xf numFmtId="0" fontId="1" fillId="2" borderId="0" xfId="0" applyFont="1" applyFill="1" applyBorder="1"/>
    <xf numFmtId="0" fontId="0" fillId="2" borderId="34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5" fontId="11" fillId="2" borderId="0" xfId="0" applyNumberFormat="1" applyFont="1" applyFill="1" applyBorder="1" applyAlignment="1">
      <alignment horizontal="center"/>
    </xf>
    <xf numFmtId="20" fontId="11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15" fontId="11" fillId="2" borderId="31" xfId="0" applyNumberFormat="1" applyFont="1" applyFill="1" applyBorder="1" applyAlignment="1">
      <alignment horizontal="center"/>
    </xf>
    <xf numFmtId="15" fontId="11" fillId="2" borderId="33" xfId="0" applyNumberFormat="1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15" fontId="11" fillId="2" borderId="36" xfId="0" applyNumberFormat="1" applyFont="1" applyFill="1" applyBorder="1" applyAlignment="1">
      <alignment horizontal="center"/>
    </xf>
    <xf numFmtId="166" fontId="11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11" fillId="5" borderId="44" xfId="0" applyNumberFormat="1" applyFont="1" applyFill="1" applyBorder="1" applyAlignment="1">
      <alignment horizontal="center"/>
    </xf>
    <xf numFmtId="0" fontId="0" fillId="5" borderId="45" xfId="0" applyFill="1" applyBorder="1"/>
    <xf numFmtId="0" fontId="0" fillId="5" borderId="46" xfId="0" applyFill="1" applyBorder="1"/>
    <xf numFmtId="0" fontId="1" fillId="5" borderId="47" xfId="0" applyFont="1" applyFill="1" applyBorder="1"/>
    <xf numFmtId="0" fontId="0" fillId="5" borderId="48" xfId="0" applyFont="1" applyFill="1" applyBorder="1"/>
    <xf numFmtId="4" fontId="11" fillId="5" borderId="44" xfId="0" applyNumberFormat="1" applyFont="1" applyFill="1" applyBorder="1" applyAlignment="1">
      <alignment horizontal="center"/>
    </xf>
    <xf numFmtId="4" fontId="11" fillId="5" borderId="38" xfId="0" applyNumberFormat="1" applyFont="1" applyFill="1" applyBorder="1" applyAlignment="1">
      <alignment horizontal="center"/>
    </xf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 applyProtection="1">
      <alignment horizontal="center" vertical="center"/>
    </xf>
    <xf numFmtId="15" fontId="11" fillId="4" borderId="38" xfId="0" applyNumberFormat="1" applyFont="1" applyFill="1" applyBorder="1" applyAlignment="1">
      <alignment horizontal="center"/>
    </xf>
    <xf numFmtId="20" fontId="11" fillId="4" borderId="38" xfId="0" applyNumberFormat="1" applyFont="1" applyFill="1" applyBorder="1" applyAlignment="1">
      <alignment horizontal="center"/>
    </xf>
    <xf numFmtId="3" fontId="11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 applyBorder="1"/>
    <xf numFmtId="3" fontId="0" fillId="2" borderId="0" xfId="0" applyNumberFormat="1" applyFill="1"/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3" fontId="5" fillId="0" borderId="16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  <xf numFmtId="167" fontId="11" fillId="5" borderId="38" xfId="1" applyNumberFormat="1" applyFont="1" applyFill="1" applyBorder="1" applyAlignment="1">
      <alignment horizontal="center"/>
    </xf>
    <xf numFmtId="3" fontId="1" fillId="5" borderId="35" xfId="0" applyNumberFormat="1" applyFont="1" applyFill="1" applyBorder="1"/>
    <xf numFmtId="0" fontId="1" fillId="5" borderId="36" xfId="0" applyFont="1" applyFill="1" applyBorder="1"/>
    <xf numFmtId="167" fontId="0" fillId="2" borderId="0" xfId="1" applyNumberFormat="1" applyFont="1" applyFill="1"/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F73A2A0-50C8-41A0-AC5F-F817EB7F5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CBBDEB9C-C9B8-44F1-9916-AFCAFC6C7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E6C4D998-2D1E-4C8A-82F3-59206A66D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1395E47D-2B77-4BA8-B749-8EE37A2C6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D9785E9-5175-4210-9F14-7D821A39D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5B90415-4C59-41FC-90D6-7FCAB170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C9D07E4-B1E7-4931-B573-0FF35436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F4D4D25-2281-4030-B1A4-7C9D8E18C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4BFD9A39-5D6E-498B-95AC-A487A3EE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019E61C-78A3-45F8-B3B0-FE42F12D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E59CD19-5C60-4E42-BC74-370BEEB7C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21C24FDD-E5E2-4BB5-8034-DFB0A9817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3F8475DD-8E23-43CB-8D49-9DC0AE8A2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357F82EB-1CD5-4748-80DF-892D13D6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26FF22-99C3-4A1E-8A30-D70B7966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69150B5-98EC-474D-9B3E-2D8387EFD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CD357CCC-619F-4B80-B420-F7849E9C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56F698CF-CE20-4062-8720-145A504E5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DAF801C3-FDB1-4D3E-ADEE-26BC4DAE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735569F-2FC6-43FE-A3E2-C6E1453BF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AB3C360-BDFD-4198-A811-E393E73FC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6A2CD75-0FA0-4673-86D2-ECD4BC24A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E6FF43E-2D91-4DAC-803C-625701A81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819931F8-7FED-4FD3-8DD5-C109DCE56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5054FD7-5F6B-46D5-AA7B-BACC361A9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D8958914-754D-4431-8845-331AE4A3A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897925E7-389B-4F4F-87A3-5897EAF61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EB7609F-FC8C-4991-B6FB-47059632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19BE60A1-9FD4-4A22-A692-3AE85A56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46E34B51-A7F6-4D8D-A22D-AC870F80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7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2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30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3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B23" zoomScale="90" zoomScaleNormal="90" workbookViewId="0">
      <selection activeCell="J7" sqref="J7"/>
    </sheetView>
  </sheetViews>
  <sheetFormatPr baseColWidth="10" defaultRowHeight="14.5" x14ac:dyDescent="0.35"/>
  <cols>
    <col min="6" max="6" width="12.1796875" customWidth="1"/>
    <col min="8" max="8" width="8.81640625" customWidth="1"/>
    <col min="9" max="10" width="8" customWidth="1"/>
    <col min="11" max="11" width="5.26953125" customWidth="1"/>
  </cols>
  <sheetData>
    <row r="1" spans="1:23" x14ac:dyDescent="0.3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x14ac:dyDescent="0.3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x14ac:dyDescent="0.35">
      <c r="A3" s="58"/>
      <c r="B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x14ac:dyDescent="0.35">
      <c r="A4" s="58"/>
      <c r="B4" s="58"/>
      <c r="C4" s="72" t="s">
        <v>20</v>
      </c>
      <c r="D4" s="58"/>
      <c r="E4" s="58"/>
      <c r="F4" s="58"/>
      <c r="G4" s="58"/>
      <c r="H4" s="58"/>
      <c r="I4" s="58"/>
      <c r="J4" s="58"/>
      <c r="K4" s="58"/>
      <c r="L4" s="76"/>
      <c r="M4" s="78"/>
      <c r="N4" s="78"/>
      <c r="O4" s="78"/>
      <c r="P4" s="78"/>
      <c r="Q4" s="78"/>
      <c r="R4" s="78"/>
      <c r="S4" s="58"/>
      <c r="T4" s="58"/>
      <c r="U4" s="58"/>
      <c r="V4" s="58"/>
      <c r="W4" s="58"/>
    </row>
    <row r="5" spans="1:23" x14ac:dyDescent="0.35">
      <c r="A5" s="58"/>
      <c r="B5" s="58"/>
      <c r="C5" s="72" t="s">
        <v>19</v>
      </c>
      <c r="D5" s="72"/>
      <c r="E5" s="72"/>
      <c r="F5" s="72"/>
      <c r="G5" s="72"/>
      <c r="H5" s="72"/>
      <c r="I5" s="58"/>
      <c r="J5" s="58"/>
      <c r="K5" s="58"/>
      <c r="L5" s="76"/>
      <c r="M5" s="78"/>
      <c r="N5" s="78"/>
      <c r="O5" s="72" t="s">
        <v>25</v>
      </c>
      <c r="P5" s="78"/>
      <c r="Q5" s="78"/>
      <c r="R5" s="78"/>
      <c r="S5" s="58"/>
      <c r="T5" s="58"/>
      <c r="U5" s="58"/>
      <c r="V5" s="58"/>
      <c r="W5" s="58"/>
    </row>
    <row r="6" spans="1:23" x14ac:dyDescent="0.3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78"/>
      <c r="M6" s="78"/>
      <c r="N6" s="78"/>
      <c r="O6" s="58"/>
      <c r="P6" s="58"/>
      <c r="Q6" s="58"/>
      <c r="S6" s="58"/>
      <c r="T6" s="58"/>
      <c r="U6" s="58"/>
      <c r="V6" s="58"/>
      <c r="W6" s="58"/>
    </row>
    <row r="7" spans="1:23" x14ac:dyDescent="0.3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78"/>
      <c r="M7" s="78"/>
      <c r="N7" s="78"/>
      <c r="O7" s="78"/>
      <c r="P7" s="78"/>
      <c r="Q7" s="78"/>
      <c r="R7" s="78"/>
      <c r="S7" s="58"/>
      <c r="T7" s="58"/>
      <c r="U7" s="58"/>
      <c r="V7" s="58"/>
      <c r="W7" s="58"/>
    </row>
    <row r="8" spans="1:23" x14ac:dyDescent="0.35">
      <c r="A8" s="58"/>
      <c r="B8" s="58"/>
      <c r="C8" s="111" t="s">
        <v>12</v>
      </c>
      <c r="D8" s="111" t="s">
        <v>1</v>
      </c>
      <c r="E8" s="59" t="s">
        <v>8</v>
      </c>
      <c r="F8" s="111" t="s">
        <v>13</v>
      </c>
      <c r="G8" s="115" t="s">
        <v>14</v>
      </c>
      <c r="H8" s="116"/>
      <c r="I8" s="58"/>
      <c r="J8" s="58"/>
      <c r="K8" s="72" t="s">
        <v>31</v>
      </c>
      <c r="L8" s="79"/>
      <c r="M8" s="79"/>
      <c r="N8" s="79"/>
      <c r="O8" s="113" t="s">
        <v>29</v>
      </c>
      <c r="P8" s="111" t="s">
        <v>28</v>
      </c>
      <c r="Q8" s="113" t="s">
        <v>23</v>
      </c>
      <c r="R8" s="78"/>
      <c r="S8" s="58"/>
      <c r="T8" s="58"/>
      <c r="U8" s="58"/>
      <c r="V8" s="58"/>
      <c r="W8" s="58"/>
    </row>
    <row r="9" spans="1:23" x14ac:dyDescent="0.35">
      <c r="A9" s="58"/>
      <c r="B9" s="58"/>
      <c r="C9" s="112"/>
      <c r="D9" s="112"/>
      <c r="E9" s="105" t="s">
        <v>18</v>
      </c>
      <c r="F9" s="112"/>
      <c r="G9" s="117"/>
      <c r="H9" s="118"/>
      <c r="I9" s="58"/>
      <c r="J9" s="58"/>
      <c r="K9" s="58"/>
      <c r="L9" s="79"/>
      <c r="M9" s="79"/>
      <c r="N9" s="79"/>
      <c r="O9" s="114"/>
      <c r="P9" s="112"/>
      <c r="Q9" s="114"/>
      <c r="R9" s="78"/>
      <c r="S9" s="58"/>
      <c r="T9" s="58"/>
      <c r="U9" s="58"/>
      <c r="V9" s="58"/>
      <c r="W9" s="58"/>
    </row>
    <row r="10" spans="1:23" x14ac:dyDescent="0.35">
      <c r="A10" s="58"/>
      <c r="B10" s="58"/>
      <c r="C10" s="59">
        <v>0</v>
      </c>
      <c r="D10" s="102">
        <v>44408</v>
      </c>
      <c r="E10" s="103">
        <v>0.33333333333333331</v>
      </c>
      <c r="F10" s="104">
        <v>508312</v>
      </c>
      <c r="G10" s="84" t="s">
        <v>17</v>
      </c>
      <c r="H10" s="84" t="s">
        <v>11</v>
      </c>
      <c r="I10" s="58"/>
      <c r="J10" s="58"/>
      <c r="K10" s="58"/>
      <c r="L10" s="79"/>
      <c r="M10" s="79"/>
      <c r="N10" s="79"/>
      <c r="O10" s="100" t="s">
        <v>11</v>
      </c>
      <c r="P10" s="59" t="s">
        <v>17</v>
      </c>
      <c r="Q10" s="100" t="s">
        <v>17</v>
      </c>
      <c r="R10" s="78"/>
      <c r="S10" s="58"/>
      <c r="T10" s="58"/>
      <c r="U10" s="58"/>
      <c r="V10" s="58"/>
      <c r="W10" s="58"/>
    </row>
    <row r="11" spans="1:23" x14ac:dyDescent="0.35">
      <c r="A11" s="58"/>
      <c r="B11" s="58"/>
      <c r="C11" s="60">
        <v>1</v>
      </c>
      <c r="D11" s="61">
        <v>44409</v>
      </c>
      <c r="E11" s="73">
        <v>0.33333333333333331</v>
      </c>
      <c r="F11" s="62">
        <f>'Día 1'!C16</f>
        <v>511306</v>
      </c>
      <c r="G11" s="62">
        <f>F11-F10</f>
        <v>2994</v>
      </c>
      <c r="H11" s="63">
        <f>G11*1000/24/60/60</f>
        <v>34.652777777777779</v>
      </c>
      <c r="I11" s="147"/>
      <c r="J11" s="147"/>
      <c r="K11" s="74"/>
      <c r="L11" s="85" t="s">
        <v>32</v>
      </c>
      <c r="M11" s="86"/>
      <c r="O11" s="62">
        <v>30</v>
      </c>
      <c r="P11" s="62">
        <f>O11*60*60*24/1000</f>
        <v>2592</v>
      </c>
      <c r="Q11" s="62">
        <f>G11</f>
        <v>2994</v>
      </c>
      <c r="R11" s="78"/>
      <c r="S11" s="58"/>
      <c r="T11" s="58"/>
      <c r="U11" s="58"/>
      <c r="V11" s="58"/>
      <c r="W11" s="58"/>
    </row>
    <row r="12" spans="1:23" x14ac:dyDescent="0.35">
      <c r="A12" s="58"/>
      <c r="B12" s="58"/>
      <c r="C12" s="60">
        <v>2</v>
      </c>
      <c r="D12" s="61">
        <v>44410</v>
      </c>
      <c r="E12" s="73">
        <v>0.33333333333333331</v>
      </c>
      <c r="F12" s="62">
        <f>'Día 2'!C16</f>
        <v>514508</v>
      </c>
      <c r="G12" s="62">
        <f>F12-F11</f>
        <v>3202</v>
      </c>
      <c r="H12" s="63">
        <f>G12*1000/24/60/60</f>
        <v>37.060185185185183</v>
      </c>
      <c r="I12" s="147"/>
      <c r="J12" s="147"/>
      <c r="K12" s="75"/>
      <c r="L12" s="83">
        <f>SUM(G11:G16)</f>
        <v>23096</v>
      </c>
      <c r="M12" s="87" t="s">
        <v>17</v>
      </c>
      <c r="N12" s="82"/>
      <c r="O12" s="62">
        <v>30</v>
      </c>
      <c r="P12" s="62">
        <f t="shared" ref="P12:P40" si="0">O12*60*60*24/1000</f>
        <v>2592</v>
      </c>
      <c r="Q12" s="62">
        <f>G12</f>
        <v>3202</v>
      </c>
      <c r="R12" s="78"/>
      <c r="S12" s="58"/>
      <c r="T12" s="58"/>
      <c r="U12" s="58"/>
      <c r="V12" s="58"/>
      <c r="W12" s="58"/>
    </row>
    <row r="13" spans="1:23" x14ac:dyDescent="0.35">
      <c r="A13" s="58"/>
      <c r="B13" s="58"/>
      <c r="C13" s="60">
        <v>3</v>
      </c>
      <c r="D13" s="61">
        <v>44411</v>
      </c>
      <c r="E13" s="73">
        <v>0.33333333333333331</v>
      </c>
      <c r="F13" s="62">
        <f>'Día 3'!C16</f>
        <v>518694</v>
      </c>
      <c r="G13" s="62">
        <f t="shared" ref="G13:G40" si="1">F13-F12</f>
        <v>4186</v>
      </c>
      <c r="H13" s="63">
        <f t="shared" ref="H13:H40" si="2">G13*1000/24/60/60</f>
        <v>48.449074074074069</v>
      </c>
      <c r="I13" s="147"/>
      <c r="J13" s="147"/>
      <c r="K13" s="75"/>
      <c r="L13" s="90">
        <f>L12*1000/6/24/60/60</f>
        <v>44.552469135802468</v>
      </c>
      <c r="M13" s="90" t="s">
        <v>11</v>
      </c>
      <c r="N13" s="82"/>
      <c r="O13" s="62">
        <v>30</v>
      </c>
      <c r="P13" s="62">
        <f t="shared" si="0"/>
        <v>2592</v>
      </c>
      <c r="Q13" s="62">
        <f t="shared" ref="Q13:Q41" si="3">G13</f>
        <v>4186</v>
      </c>
      <c r="R13" s="78"/>
      <c r="S13" s="58"/>
      <c r="T13" s="58"/>
      <c r="U13" s="58"/>
      <c r="V13" s="58"/>
      <c r="W13" s="58"/>
    </row>
    <row r="14" spans="1:23" x14ac:dyDescent="0.35">
      <c r="A14" s="58"/>
      <c r="B14" s="58"/>
      <c r="C14" s="60">
        <v>4</v>
      </c>
      <c r="D14" s="61">
        <v>44412</v>
      </c>
      <c r="E14" s="73">
        <v>0.33333333333333331</v>
      </c>
      <c r="F14" s="62">
        <f>'Día 4'!C16</f>
        <v>522819</v>
      </c>
      <c r="G14" s="62">
        <f t="shared" si="1"/>
        <v>4125</v>
      </c>
      <c r="H14" s="63">
        <f t="shared" si="2"/>
        <v>47.743055555555557</v>
      </c>
      <c r="I14" s="147"/>
      <c r="J14" s="147"/>
      <c r="K14" s="77"/>
      <c r="L14" s="88"/>
      <c r="M14" s="89"/>
      <c r="N14" s="82"/>
      <c r="O14" s="62">
        <v>30</v>
      </c>
      <c r="P14" s="62">
        <f t="shared" si="0"/>
        <v>2592</v>
      </c>
      <c r="Q14" s="62">
        <f t="shared" si="3"/>
        <v>4125</v>
      </c>
      <c r="R14" s="78"/>
      <c r="S14" s="58"/>
      <c r="T14" s="58"/>
      <c r="U14" s="58"/>
      <c r="V14" s="58"/>
      <c r="W14" s="58"/>
    </row>
    <row r="15" spans="1:23" x14ac:dyDescent="0.35">
      <c r="A15" s="58"/>
      <c r="B15" s="58"/>
      <c r="C15" s="60">
        <v>5</v>
      </c>
      <c r="D15" s="61">
        <v>44413</v>
      </c>
      <c r="E15" s="73">
        <v>0.33333333333333331</v>
      </c>
      <c r="F15" s="62">
        <f>'Día 5'!C16</f>
        <v>527177</v>
      </c>
      <c r="G15" s="62">
        <f t="shared" si="1"/>
        <v>4358</v>
      </c>
      <c r="H15" s="63">
        <f t="shared" si="2"/>
        <v>50.439814814814817</v>
      </c>
      <c r="I15" s="147"/>
      <c r="J15" s="147"/>
      <c r="K15" s="58"/>
      <c r="L15" s="83"/>
      <c r="M15" s="81"/>
      <c r="N15" s="82"/>
      <c r="O15" s="62">
        <v>30</v>
      </c>
      <c r="P15" s="62">
        <f t="shared" si="0"/>
        <v>2592</v>
      </c>
      <c r="Q15" s="62">
        <f t="shared" si="3"/>
        <v>4358</v>
      </c>
      <c r="R15" s="78"/>
      <c r="S15" s="58"/>
      <c r="T15" s="58"/>
      <c r="U15" s="58"/>
      <c r="V15" s="58"/>
      <c r="W15" s="58"/>
    </row>
    <row r="16" spans="1:23" x14ac:dyDescent="0.35">
      <c r="A16" s="58"/>
      <c r="B16" s="58"/>
      <c r="C16" s="60">
        <v>6</v>
      </c>
      <c r="D16" s="61">
        <v>44414</v>
      </c>
      <c r="E16" s="73">
        <v>0.33333333333333331</v>
      </c>
      <c r="F16" s="62">
        <f>'DÍa 6'!C16</f>
        <v>531408</v>
      </c>
      <c r="G16" s="62">
        <f t="shared" si="1"/>
        <v>4231</v>
      </c>
      <c r="H16" s="63">
        <f t="shared" si="2"/>
        <v>48.969907407407405</v>
      </c>
      <c r="I16" s="147"/>
      <c r="J16" s="147"/>
      <c r="K16" s="58"/>
      <c r="L16" s="83"/>
      <c r="M16" s="81"/>
      <c r="N16" s="82"/>
      <c r="O16" s="62">
        <v>30</v>
      </c>
      <c r="P16" s="62">
        <f t="shared" si="0"/>
        <v>2592</v>
      </c>
      <c r="Q16" s="62">
        <f t="shared" si="3"/>
        <v>4231</v>
      </c>
      <c r="R16" s="78"/>
      <c r="S16" s="58"/>
      <c r="T16" s="58"/>
      <c r="U16" s="58"/>
      <c r="V16" s="58"/>
      <c r="W16" s="58"/>
    </row>
    <row r="17" spans="1:23" x14ac:dyDescent="0.35">
      <c r="A17" s="58"/>
      <c r="B17" s="58"/>
      <c r="C17" s="60">
        <v>7</v>
      </c>
      <c r="D17" s="61">
        <v>44415</v>
      </c>
      <c r="E17" s="73">
        <v>0.33333333333333331</v>
      </c>
      <c r="F17" s="62">
        <f>'Día 7'!C16</f>
        <v>535165</v>
      </c>
      <c r="G17" s="62">
        <f t="shared" si="1"/>
        <v>3757</v>
      </c>
      <c r="H17" s="63">
        <f t="shared" si="2"/>
        <v>43.483796296296298</v>
      </c>
      <c r="I17" s="147"/>
      <c r="J17" s="147"/>
      <c r="K17" s="74"/>
      <c r="L17" s="85" t="s">
        <v>33</v>
      </c>
      <c r="M17" s="86"/>
      <c r="N17" s="82"/>
      <c r="O17" s="62">
        <v>30</v>
      </c>
      <c r="P17" s="62">
        <f t="shared" si="0"/>
        <v>2592</v>
      </c>
      <c r="Q17" s="62">
        <f t="shared" si="3"/>
        <v>3757</v>
      </c>
      <c r="R17" s="78"/>
      <c r="S17" s="58"/>
      <c r="T17" s="58"/>
      <c r="U17" s="58"/>
      <c r="V17" s="58"/>
      <c r="W17" s="58"/>
    </row>
    <row r="18" spans="1:23" x14ac:dyDescent="0.35">
      <c r="A18" s="58"/>
      <c r="B18" s="58"/>
      <c r="C18" s="60">
        <v>8</v>
      </c>
      <c r="D18" s="61">
        <v>44416</v>
      </c>
      <c r="E18" s="73">
        <v>0.33333333333333331</v>
      </c>
      <c r="F18" s="62">
        <f>'Día 8'!C16</f>
        <v>538004</v>
      </c>
      <c r="G18" s="62">
        <f t="shared" si="1"/>
        <v>2839</v>
      </c>
      <c r="H18" s="63">
        <f t="shared" si="2"/>
        <v>32.858796296296298</v>
      </c>
      <c r="I18" s="147"/>
      <c r="J18" s="147"/>
      <c r="K18" s="75"/>
      <c r="L18" s="83">
        <f>SUM(G17:G22)</f>
        <v>23109</v>
      </c>
      <c r="M18" s="87" t="s">
        <v>17</v>
      </c>
      <c r="N18" s="82"/>
      <c r="O18" s="62">
        <v>30</v>
      </c>
      <c r="P18" s="62">
        <f t="shared" si="0"/>
        <v>2592</v>
      </c>
      <c r="Q18" s="62">
        <f t="shared" si="3"/>
        <v>2839</v>
      </c>
      <c r="R18" s="78"/>
      <c r="S18" s="58"/>
      <c r="T18" s="58"/>
      <c r="U18" s="58"/>
      <c r="V18" s="58"/>
      <c r="W18" s="58"/>
    </row>
    <row r="19" spans="1:23" x14ac:dyDescent="0.35">
      <c r="A19" s="58"/>
      <c r="B19" s="58"/>
      <c r="C19" s="60">
        <v>9</v>
      </c>
      <c r="D19" s="61">
        <v>44417</v>
      </c>
      <c r="E19" s="73">
        <v>0.33333333333333331</v>
      </c>
      <c r="F19" s="62">
        <f>'Día 9'!C16</f>
        <v>541897</v>
      </c>
      <c r="G19" s="62">
        <f t="shared" si="1"/>
        <v>3893</v>
      </c>
      <c r="H19" s="63">
        <f t="shared" si="2"/>
        <v>45.057870370370367</v>
      </c>
      <c r="I19" s="147"/>
      <c r="J19" s="147"/>
      <c r="K19" s="75"/>
      <c r="L19" s="90">
        <f>L18*1000/6/24/60/60</f>
        <v>44.577546296296298</v>
      </c>
      <c r="M19" s="90" t="s">
        <v>11</v>
      </c>
      <c r="N19" s="82"/>
      <c r="O19" s="62">
        <v>30</v>
      </c>
      <c r="P19" s="62">
        <f t="shared" si="0"/>
        <v>2592</v>
      </c>
      <c r="Q19" s="62">
        <f t="shared" si="3"/>
        <v>3893</v>
      </c>
      <c r="R19" s="78"/>
      <c r="S19" s="58"/>
      <c r="T19" s="58"/>
      <c r="U19" s="58"/>
      <c r="V19" s="58"/>
      <c r="W19" s="58"/>
    </row>
    <row r="20" spans="1:23" x14ac:dyDescent="0.35">
      <c r="A20" s="58"/>
      <c r="B20" s="58"/>
      <c r="C20" s="60">
        <v>10</v>
      </c>
      <c r="D20" s="61">
        <v>44418</v>
      </c>
      <c r="E20" s="73">
        <v>0.33333333333333331</v>
      </c>
      <c r="F20" s="62">
        <f>'Día 10'!C16</f>
        <v>546284</v>
      </c>
      <c r="G20" s="62">
        <f t="shared" si="1"/>
        <v>4387</v>
      </c>
      <c r="H20" s="63">
        <f t="shared" si="2"/>
        <v>50.775462962962962</v>
      </c>
      <c r="I20" s="147"/>
      <c r="J20" s="147"/>
      <c r="K20" s="77"/>
      <c r="L20" s="88"/>
      <c r="M20" s="89"/>
      <c r="N20" s="82"/>
      <c r="O20" s="62">
        <v>30</v>
      </c>
      <c r="P20" s="62">
        <f t="shared" si="0"/>
        <v>2592</v>
      </c>
      <c r="Q20" s="62">
        <f t="shared" si="3"/>
        <v>4387</v>
      </c>
      <c r="R20" s="78"/>
      <c r="S20" s="58"/>
      <c r="T20" s="58"/>
      <c r="U20" s="58"/>
      <c r="V20" s="58"/>
      <c r="W20" s="58"/>
    </row>
    <row r="21" spans="1:23" x14ac:dyDescent="0.35">
      <c r="A21" s="58"/>
      <c r="B21" s="58"/>
      <c r="C21" s="60">
        <v>11</v>
      </c>
      <c r="D21" s="61">
        <v>44419</v>
      </c>
      <c r="E21" s="73">
        <v>0.33333333333333331</v>
      </c>
      <c r="F21" s="62">
        <f>'Día 11'!C16</f>
        <v>550342</v>
      </c>
      <c r="G21" s="62">
        <f t="shared" si="1"/>
        <v>4058</v>
      </c>
      <c r="H21" s="63">
        <f t="shared" si="2"/>
        <v>46.967592592592595</v>
      </c>
      <c r="I21" s="147"/>
      <c r="J21" s="147"/>
      <c r="K21" s="58"/>
      <c r="L21" s="80"/>
      <c r="M21" s="81"/>
      <c r="N21" s="82"/>
      <c r="O21" s="62">
        <v>30</v>
      </c>
      <c r="P21" s="62">
        <f t="shared" si="0"/>
        <v>2592</v>
      </c>
      <c r="Q21" s="62">
        <f t="shared" si="3"/>
        <v>4058</v>
      </c>
      <c r="R21" s="78"/>
      <c r="S21" s="58"/>
      <c r="T21" s="58"/>
      <c r="U21" s="58"/>
      <c r="V21" s="58"/>
      <c r="W21" s="58"/>
    </row>
    <row r="22" spans="1:23" x14ac:dyDescent="0.35">
      <c r="A22" s="58"/>
      <c r="B22" s="58"/>
      <c r="C22" s="60">
        <v>12</v>
      </c>
      <c r="D22" s="61">
        <v>44420</v>
      </c>
      <c r="E22" s="73">
        <v>0.33333333333333331</v>
      </c>
      <c r="F22" s="62">
        <f>'Día 12'!C16</f>
        <v>554517</v>
      </c>
      <c r="G22" s="62">
        <f t="shared" si="1"/>
        <v>4175</v>
      </c>
      <c r="H22" s="63">
        <f t="shared" si="2"/>
        <v>48.32175925925926</v>
      </c>
      <c r="I22" s="147"/>
      <c r="J22" s="147"/>
      <c r="K22" s="58"/>
      <c r="L22" s="80"/>
      <c r="M22" s="81"/>
      <c r="N22" s="82"/>
      <c r="O22" s="62">
        <v>30</v>
      </c>
      <c r="P22" s="62">
        <f t="shared" si="0"/>
        <v>2592</v>
      </c>
      <c r="Q22" s="62">
        <f t="shared" si="3"/>
        <v>4175</v>
      </c>
      <c r="R22" s="78"/>
      <c r="S22" s="58"/>
      <c r="T22" s="58"/>
      <c r="U22" s="58"/>
      <c r="V22" s="58"/>
      <c r="W22" s="58"/>
    </row>
    <row r="23" spans="1:23" x14ac:dyDescent="0.35">
      <c r="A23" s="58"/>
      <c r="B23" s="58"/>
      <c r="C23" s="60">
        <v>13</v>
      </c>
      <c r="D23" s="61">
        <v>44421</v>
      </c>
      <c r="E23" s="73">
        <v>0.33333333333333331</v>
      </c>
      <c r="F23" s="62">
        <f>'Día 13'!C16</f>
        <v>559065</v>
      </c>
      <c r="G23" s="62">
        <f t="shared" si="1"/>
        <v>4548</v>
      </c>
      <c r="H23" s="63">
        <f t="shared" si="2"/>
        <v>52.638888888888893</v>
      </c>
      <c r="I23" s="147"/>
      <c r="J23" s="147"/>
      <c r="K23" s="74"/>
      <c r="L23" s="85" t="s">
        <v>34</v>
      </c>
      <c r="M23" s="86"/>
      <c r="N23" s="82"/>
      <c r="O23" s="62">
        <v>30</v>
      </c>
      <c r="P23" s="62">
        <f t="shared" si="0"/>
        <v>2592</v>
      </c>
      <c r="Q23" s="62">
        <f t="shared" si="3"/>
        <v>4548</v>
      </c>
      <c r="R23" s="78"/>
      <c r="S23" s="58"/>
      <c r="T23" s="58"/>
      <c r="U23" s="58"/>
      <c r="V23" s="58"/>
      <c r="W23" s="58"/>
    </row>
    <row r="24" spans="1:23" x14ac:dyDescent="0.35">
      <c r="A24" s="58"/>
      <c r="B24" s="58"/>
      <c r="C24" s="60">
        <v>14</v>
      </c>
      <c r="D24" s="61">
        <v>44422</v>
      </c>
      <c r="E24" s="73">
        <v>0.33333333333333331</v>
      </c>
      <c r="F24" s="62">
        <f>'Día 14'!C16</f>
        <v>563354</v>
      </c>
      <c r="G24" s="62">
        <f t="shared" si="1"/>
        <v>4289</v>
      </c>
      <c r="H24" s="63">
        <f t="shared" si="2"/>
        <v>49.641203703703702</v>
      </c>
      <c r="I24" s="147"/>
      <c r="J24" s="147"/>
      <c r="K24" s="75"/>
      <c r="L24" s="83">
        <f>SUM(G23:G28)</f>
        <v>25860</v>
      </c>
      <c r="M24" s="87" t="s">
        <v>17</v>
      </c>
      <c r="N24" s="82"/>
      <c r="O24" s="62">
        <v>30</v>
      </c>
      <c r="P24" s="62">
        <f t="shared" si="0"/>
        <v>2592</v>
      </c>
      <c r="Q24" s="62">
        <f t="shared" si="3"/>
        <v>4289</v>
      </c>
      <c r="R24" s="78"/>
      <c r="S24" s="58"/>
      <c r="T24" s="58"/>
      <c r="U24" s="58"/>
      <c r="V24" s="58"/>
      <c r="W24" s="58"/>
    </row>
    <row r="25" spans="1:23" x14ac:dyDescent="0.35">
      <c r="A25" s="58"/>
      <c r="B25" s="58"/>
      <c r="C25" s="60">
        <v>15</v>
      </c>
      <c r="D25" s="61">
        <v>44423</v>
      </c>
      <c r="E25" s="73">
        <v>0.33333333333333331</v>
      </c>
      <c r="F25" s="62">
        <f>'Día 15'!C16</f>
        <v>567511</v>
      </c>
      <c r="G25" s="62">
        <f t="shared" si="1"/>
        <v>4157</v>
      </c>
      <c r="H25" s="63">
        <f t="shared" si="2"/>
        <v>48.113425925925931</v>
      </c>
      <c r="I25" s="147"/>
      <c r="J25" s="147"/>
      <c r="K25" s="75"/>
      <c r="L25" s="90">
        <f>L24*1000/6/24/60/60</f>
        <v>49.88425925925926</v>
      </c>
      <c r="M25" s="90" t="s">
        <v>11</v>
      </c>
      <c r="N25" s="82"/>
      <c r="O25" s="62">
        <v>30</v>
      </c>
      <c r="P25" s="62">
        <f t="shared" si="0"/>
        <v>2592</v>
      </c>
      <c r="Q25" s="62">
        <f t="shared" si="3"/>
        <v>4157</v>
      </c>
      <c r="R25" s="78"/>
      <c r="S25" s="58"/>
      <c r="T25" s="58"/>
      <c r="U25" s="58"/>
      <c r="V25" s="58"/>
      <c r="W25" s="58"/>
    </row>
    <row r="26" spans="1:23" x14ac:dyDescent="0.35">
      <c r="A26" s="58"/>
      <c r="B26" s="58"/>
      <c r="C26" s="60">
        <v>16</v>
      </c>
      <c r="D26" s="61">
        <v>44424</v>
      </c>
      <c r="E26" s="73">
        <v>0.33333333333333331</v>
      </c>
      <c r="F26" s="62">
        <f>'Día 16'!C16</f>
        <v>571502</v>
      </c>
      <c r="G26" s="62">
        <f t="shared" si="1"/>
        <v>3991</v>
      </c>
      <c r="H26" s="63">
        <f t="shared" si="2"/>
        <v>46.192129629629633</v>
      </c>
      <c r="I26" s="147"/>
      <c r="J26" s="147"/>
      <c r="K26" s="77"/>
      <c r="L26" s="88"/>
      <c r="M26" s="89"/>
      <c r="N26" s="82"/>
      <c r="O26" s="62">
        <v>30</v>
      </c>
      <c r="P26" s="62">
        <f t="shared" si="0"/>
        <v>2592</v>
      </c>
      <c r="Q26" s="62">
        <f t="shared" si="3"/>
        <v>3991</v>
      </c>
      <c r="R26" s="78"/>
      <c r="S26" s="58"/>
      <c r="T26" s="58"/>
      <c r="U26" s="58"/>
      <c r="V26" s="58"/>
      <c r="W26" s="58"/>
    </row>
    <row r="27" spans="1:23" x14ac:dyDescent="0.35">
      <c r="A27" s="58"/>
      <c r="B27" s="58"/>
      <c r="C27" s="60">
        <v>17</v>
      </c>
      <c r="D27" s="61">
        <v>44425</v>
      </c>
      <c r="E27" s="73">
        <v>0.33333333333333331</v>
      </c>
      <c r="F27" s="62">
        <f>'Día 17'!C16</f>
        <v>575991</v>
      </c>
      <c r="G27" s="62">
        <f t="shared" si="1"/>
        <v>4489</v>
      </c>
      <c r="H27" s="63">
        <f t="shared" si="2"/>
        <v>51.956018518518512</v>
      </c>
      <c r="I27" s="147"/>
      <c r="J27" s="147"/>
      <c r="K27" s="58"/>
      <c r="L27" s="80"/>
      <c r="M27" s="81"/>
      <c r="N27" s="82"/>
      <c r="O27" s="62">
        <v>30</v>
      </c>
      <c r="P27" s="62">
        <f t="shared" si="0"/>
        <v>2592</v>
      </c>
      <c r="Q27" s="62">
        <f t="shared" si="3"/>
        <v>4489</v>
      </c>
      <c r="R27" s="78"/>
      <c r="S27" s="58"/>
      <c r="T27" s="58"/>
      <c r="U27" s="58"/>
      <c r="V27" s="58"/>
      <c r="W27" s="58"/>
    </row>
    <row r="28" spans="1:23" x14ac:dyDescent="0.35">
      <c r="A28" s="58"/>
      <c r="B28" s="58"/>
      <c r="C28" s="60">
        <v>18</v>
      </c>
      <c r="D28" s="61">
        <v>44426</v>
      </c>
      <c r="E28" s="73">
        <v>0.33333333333333331</v>
      </c>
      <c r="F28" s="62">
        <f>'Día 18'!C16</f>
        <v>580377</v>
      </c>
      <c r="G28" s="62">
        <f t="shared" si="1"/>
        <v>4386</v>
      </c>
      <c r="H28" s="63">
        <f t="shared" si="2"/>
        <v>50.763888888888893</v>
      </c>
      <c r="I28" s="147"/>
      <c r="J28" s="147"/>
      <c r="K28" s="58"/>
      <c r="L28" s="80"/>
      <c r="M28" s="81"/>
      <c r="N28" s="82"/>
      <c r="O28" s="62">
        <v>30</v>
      </c>
      <c r="P28" s="62">
        <f t="shared" si="0"/>
        <v>2592</v>
      </c>
      <c r="Q28" s="62">
        <f t="shared" si="3"/>
        <v>4386</v>
      </c>
      <c r="R28" s="78"/>
      <c r="S28" s="58"/>
      <c r="T28" s="58"/>
      <c r="U28" s="58"/>
      <c r="V28" s="58"/>
      <c r="W28" s="58"/>
    </row>
    <row r="29" spans="1:23" x14ac:dyDescent="0.35">
      <c r="A29" s="58"/>
      <c r="B29" s="58"/>
      <c r="C29" s="60">
        <v>19</v>
      </c>
      <c r="D29" s="61">
        <v>44427</v>
      </c>
      <c r="E29" s="73">
        <v>0.33333333333333331</v>
      </c>
      <c r="F29" s="62">
        <f>'Día 19'!C16</f>
        <v>584687</v>
      </c>
      <c r="G29" s="62">
        <f t="shared" si="1"/>
        <v>4310</v>
      </c>
      <c r="H29" s="63">
        <f t="shared" si="2"/>
        <v>49.88425925925926</v>
      </c>
      <c r="I29" s="147"/>
      <c r="J29" s="147"/>
      <c r="K29" s="74"/>
      <c r="L29" s="85" t="s">
        <v>35</v>
      </c>
      <c r="M29" s="86"/>
      <c r="N29" s="82"/>
      <c r="O29" s="62">
        <v>30</v>
      </c>
      <c r="P29" s="62">
        <f t="shared" si="0"/>
        <v>2592</v>
      </c>
      <c r="Q29" s="62">
        <f t="shared" si="3"/>
        <v>4310</v>
      </c>
      <c r="R29" s="78"/>
      <c r="S29" s="58"/>
      <c r="T29" s="58"/>
      <c r="U29" s="58"/>
      <c r="V29" s="58"/>
      <c r="W29" s="58"/>
    </row>
    <row r="30" spans="1:23" x14ac:dyDescent="0.35">
      <c r="A30" s="58"/>
      <c r="B30" s="58"/>
      <c r="C30" s="60">
        <v>20</v>
      </c>
      <c r="D30" s="61">
        <v>44428</v>
      </c>
      <c r="E30" s="73">
        <v>0.33333333333333331</v>
      </c>
      <c r="F30" s="62">
        <f>'Día 20'!C16</f>
        <v>589137</v>
      </c>
      <c r="G30" s="62">
        <f t="shared" si="1"/>
        <v>4450</v>
      </c>
      <c r="H30" s="63">
        <f t="shared" si="2"/>
        <v>51.504629629629633</v>
      </c>
      <c r="I30" s="147"/>
      <c r="J30" s="147"/>
      <c r="K30" s="75"/>
      <c r="L30" s="83">
        <f>SUM(G29:G34)</f>
        <v>26095</v>
      </c>
      <c r="M30" s="87" t="s">
        <v>17</v>
      </c>
      <c r="N30" s="82"/>
      <c r="O30" s="62">
        <v>30</v>
      </c>
      <c r="P30" s="62">
        <f t="shared" si="0"/>
        <v>2592</v>
      </c>
      <c r="Q30" s="62">
        <f t="shared" si="3"/>
        <v>4450</v>
      </c>
      <c r="R30" s="78"/>
      <c r="S30" s="58"/>
      <c r="T30" s="58"/>
      <c r="U30" s="58"/>
      <c r="V30" s="58"/>
      <c r="W30" s="58"/>
    </row>
    <row r="31" spans="1:23" x14ac:dyDescent="0.35">
      <c r="A31" s="58"/>
      <c r="B31" s="58"/>
      <c r="C31" s="60">
        <v>21</v>
      </c>
      <c r="D31" s="61">
        <v>44429</v>
      </c>
      <c r="E31" s="73">
        <v>0.33333333333333331</v>
      </c>
      <c r="F31" s="62">
        <f>'Día 21'!C16</f>
        <v>593547</v>
      </c>
      <c r="G31" s="62">
        <f t="shared" si="1"/>
        <v>4410</v>
      </c>
      <c r="H31" s="63">
        <f t="shared" si="2"/>
        <v>51.041666666666664</v>
      </c>
      <c r="I31" s="147"/>
      <c r="J31" s="147"/>
      <c r="K31" s="75"/>
      <c r="L31" s="90">
        <f>L30*1000/6/24/60/60</f>
        <v>50.337577160493829</v>
      </c>
      <c r="M31" s="90" t="s">
        <v>11</v>
      </c>
      <c r="N31" s="82"/>
      <c r="O31" s="62">
        <v>30</v>
      </c>
      <c r="P31" s="62">
        <f t="shared" si="0"/>
        <v>2592</v>
      </c>
      <c r="Q31" s="62">
        <f t="shared" si="3"/>
        <v>4410</v>
      </c>
      <c r="R31" s="78"/>
      <c r="S31" s="58"/>
      <c r="T31" s="58"/>
      <c r="U31" s="58"/>
      <c r="V31" s="58"/>
      <c r="W31" s="58"/>
    </row>
    <row r="32" spans="1:23" x14ac:dyDescent="0.35">
      <c r="A32" s="58"/>
      <c r="B32" s="58"/>
      <c r="C32" s="60">
        <v>22</v>
      </c>
      <c r="D32" s="61">
        <v>44430</v>
      </c>
      <c r="E32" s="73">
        <v>0.33333333333333331</v>
      </c>
      <c r="F32" s="62">
        <f>'Día 22'!C16</f>
        <v>597761</v>
      </c>
      <c r="G32" s="62">
        <f t="shared" si="1"/>
        <v>4214</v>
      </c>
      <c r="H32" s="63">
        <f t="shared" si="2"/>
        <v>48.773148148148152</v>
      </c>
      <c r="I32" s="147"/>
      <c r="J32" s="147"/>
      <c r="K32" s="77"/>
      <c r="L32" s="88"/>
      <c r="M32" s="89"/>
      <c r="N32" s="82"/>
      <c r="O32" s="62">
        <v>30</v>
      </c>
      <c r="P32" s="62">
        <f t="shared" si="0"/>
        <v>2592</v>
      </c>
      <c r="Q32" s="62">
        <f t="shared" si="3"/>
        <v>4214</v>
      </c>
      <c r="R32" s="78"/>
      <c r="S32" s="58"/>
      <c r="T32" s="58"/>
      <c r="U32" s="58"/>
      <c r="V32" s="58"/>
      <c r="W32" s="58"/>
    </row>
    <row r="33" spans="1:23" x14ac:dyDescent="0.35">
      <c r="A33" s="58"/>
      <c r="B33" s="58"/>
      <c r="C33" s="60">
        <v>23</v>
      </c>
      <c r="D33" s="61">
        <v>44431</v>
      </c>
      <c r="E33" s="73">
        <v>0.33333333333333331</v>
      </c>
      <c r="F33" s="62">
        <f>'Día 23'!C16</f>
        <v>601806</v>
      </c>
      <c r="G33" s="62">
        <f t="shared" si="1"/>
        <v>4045</v>
      </c>
      <c r="H33" s="63">
        <f t="shared" si="2"/>
        <v>46.817129629629633</v>
      </c>
      <c r="I33" s="147"/>
      <c r="J33" s="147"/>
      <c r="K33" s="58"/>
      <c r="L33" s="80"/>
      <c r="M33" s="81"/>
      <c r="N33" s="82"/>
      <c r="O33" s="62">
        <v>30</v>
      </c>
      <c r="P33" s="62">
        <f t="shared" si="0"/>
        <v>2592</v>
      </c>
      <c r="Q33" s="62">
        <f t="shared" si="3"/>
        <v>4045</v>
      </c>
      <c r="R33" s="78"/>
      <c r="S33" s="58"/>
      <c r="T33" s="58"/>
      <c r="U33" s="58"/>
      <c r="V33" s="58"/>
      <c r="W33" s="58"/>
    </row>
    <row r="34" spans="1:23" x14ac:dyDescent="0.35">
      <c r="A34" s="58"/>
      <c r="B34" s="58"/>
      <c r="C34" s="60">
        <v>24</v>
      </c>
      <c r="D34" s="61">
        <v>44432</v>
      </c>
      <c r="E34" s="73">
        <v>0.33333333333333331</v>
      </c>
      <c r="F34" s="62">
        <f>'Día 24'!C16</f>
        <v>606472</v>
      </c>
      <c r="G34" s="62">
        <f t="shared" si="1"/>
        <v>4666</v>
      </c>
      <c r="H34" s="63">
        <f t="shared" si="2"/>
        <v>54.004629629629633</v>
      </c>
      <c r="I34" s="147"/>
      <c r="J34" s="147"/>
      <c r="K34" s="58"/>
      <c r="L34" s="80"/>
      <c r="M34" s="81"/>
      <c r="N34" s="82"/>
      <c r="O34" s="62">
        <v>30</v>
      </c>
      <c r="P34" s="62">
        <f t="shared" si="0"/>
        <v>2592</v>
      </c>
      <c r="Q34" s="62">
        <f t="shared" si="3"/>
        <v>4666</v>
      </c>
      <c r="R34" s="78"/>
      <c r="S34" s="58"/>
      <c r="T34" s="58"/>
      <c r="U34" s="58"/>
      <c r="V34" s="58"/>
      <c r="W34" s="58"/>
    </row>
    <row r="35" spans="1:23" x14ac:dyDescent="0.35">
      <c r="A35" s="58"/>
      <c r="B35" s="58"/>
      <c r="C35" s="60">
        <v>25</v>
      </c>
      <c r="D35" s="61">
        <v>44433</v>
      </c>
      <c r="E35" s="73">
        <v>0.33333333333333331</v>
      </c>
      <c r="F35" s="62">
        <f>'Día 25'!C16</f>
        <v>609906</v>
      </c>
      <c r="G35" s="62">
        <f t="shared" si="1"/>
        <v>3434</v>
      </c>
      <c r="H35" s="63">
        <f t="shared" si="2"/>
        <v>39.745370370370367</v>
      </c>
      <c r="I35" s="147"/>
      <c r="J35" s="147"/>
      <c r="K35" s="74"/>
      <c r="L35" s="85" t="s">
        <v>36</v>
      </c>
      <c r="M35" s="86"/>
      <c r="N35" s="82"/>
      <c r="O35" s="62">
        <v>30</v>
      </c>
      <c r="P35" s="62">
        <f t="shared" si="0"/>
        <v>2592</v>
      </c>
      <c r="Q35" s="62">
        <f t="shared" si="3"/>
        <v>3434</v>
      </c>
      <c r="R35" s="78"/>
      <c r="S35" s="58"/>
      <c r="T35" s="58"/>
      <c r="U35" s="58"/>
      <c r="V35" s="58"/>
      <c r="W35" s="58"/>
    </row>
    <row r="36" spans="1:23" x14ac:dyDescent="0.35">
      <c r="A36" s="58"/>
      <c r="B36" s="58"/>
      <c r="C36" s="60">
        <v>26</v>
      </c>
      <c r="D36" s="61">
        <v>44434</v>
      </c>
      <c r="E36" s="73">
        <v>0.33333333333333331</v>
      </c>
      <c r="F36" s="62">
        <f>'Día 26'!C16</f>
        <v>613799</v>
      </c>
      <c r="G36" s="62">
        <f t="shared" si="1"/>
        <v>3893</v>
      </c>
      <c r="H36" s="63">
        <f t="shared" si="2"/>
        <v>45.057870370370367</v>
      </c>
      <c r="I36" s="147"/>
      <c r="J36" s="147"/>
      <c r="K36" s="75"/>
      <c r="L36" s="83">
        <f>SUM(G31:G35)</f>
        <v>20769</v>
      </c>
      <c r="M36" s="87" t="s">
        <v>17</v>
      </c>
      <c r="N36" s="82"/>
      <c r="O36" s="62">
        <v>30</v>
      </c>
      <c r="P36" s="62">
        <f t="shared" si="0"/>
        <v>2592</v>
      </c>
      <c r="Q36" s="62">
        <f t="shared" si="3"/>
        <v>3893</v>
      </c>
      <c r="R36" s="78"/>
      <c r="S36" s="58"/>
      <c r="T36" s="58"/>
      <c r="U36" s="58"/>
      <c r="V36" s="58"/>
      <c r="W36" s="58"/>
    </row>
    <row r="37" spans="1:23" x14ac:dyDescent="0.35">
      <c r="A37" s="58"/>
      <c r="B37" s="58"/>
      <c r="C37" s="60">
        <v>27</v>
      </c>
      <c r="D37" s="61">
        <v>44435</v>
      </c>
      <c r="E37" s="73">
        <v>0.33333333333333331</v>
      </c>
      <c r="F37" s="62">
        <f>'Día 27'!C16</f>
        <v>617892</v>
      </c>
      <c r="G37" s="62">
        <f t="shared" si="1"/>
        <v>4093</v>
      </c>
      <c r="H37" s="63">
        <f t="shared" si="2"/>
        <v>47.372685185185183</v>
      </c>
      <c r="I37" s="147"/>
      <c r="J37" s="147"/>
      <c r="K37" s="75"/>
      <c r="L37" s="90">
        <f>L36*1000/6/24/60/60</f>
        <v>40.063657407407405</v>
      </c>
      <c r="M37" s="90" t="s">
        <v>11</v>
      </c>
      <c r="N37" s="82"/>
      <c r="O37" s="62">
        <v>30</v>
      </c>
      <c r="P37" s="62">
        <f t="shared" si="0"/>
        <v>2592</v>
      </c>
      <c r="Q37" s="62">
        <f t="shared" si="3"/>
        <v>4093</v>
      </c>
      <c r="R37" s="78"/>
      <c r="S37" s="58"/>
      <c r="T37" s="58"/>
      <c r="U37" s="58"/>
      <c r="V37" s="58"/>
      <c r="W37" s="58"/>
    </row>
    <row r="38" spans="1:23" x14ac:dyDescent="0.35">
      <c r="A38" s="58"/>
      <c r="B38" s="58"/>
      <c r="C38" s="60">
        <v>28</v>
      </c>
      <c r="D38" s="61">
        <v>44436</v>
      </c>
      <c r="E38" s="73">
        <v>0.33333333333333331</v>
      </c>
      <c r="F38" s="62">
        <f>'Día 28'!C16</f>
        <v>621659</v>
      </c>
      <c r="G38" s="62">
        <f t="shared" si="1"/>
        <v>3767</v>
      </c>
      <c r="H38" s="63">
        <f t="shared" si="2"/>
        <v>43.599537037037038</v>
      </c>
      <c r="I38" s="147"/>
      <c r="J38" s="147"/>
      <c r="K38" s="77"/>
      <c r="L38" s="88"/>
      <c r="M38" s="89"/>
      <c r="N38" s="82"/>
      <c r="O38" s="62">
        <v>30</v>
      </c>
      <c r="P38" s="62">
        <f t="shared" si="0"/>
        <v>2592</v>
      </c>
      <c r="Q38" s="62">
        <f t="shared" si="3"/>
        <v>3767</v>
      </c>
      <c r="R38" s="78"/>
      <c r="S38" s="58"/>
      <c r="T38" s="58"/>
      <c r="U38" s="58"/>
      <c r="V38" s="58"/>
      <c r="W38" s="58"/>
    </row>
    <row r="39" spans="1:23" x14ac:dyDescent="0.35">
      <c r="A39" s="58"/>
      <c r="B39" s="58"/>
      <c r="C39" s="60">
        <v>29</v>
      </c>
      <c r="D39" s="61">
        <v>44437</v>
      </c>
      <c r="E39" s="73">
        <v>0.33333333333333331</v>
      </c>
      <c r="F39" s="62">
        <f>'Día 29'!C16</f>
        <v>625608</v>
      </c>
      <c r="G39" s="62">
        <f t="shared" si="1"/>
        <v>3949</v>
      </c>
      <c r="H39" s="63">
        <f t="shared" si="2"/>
        <v>45.706018518518512</v>
      </c>
      <c r="I39" s="147"/>
      <c r="J39" s="147"/>
      <c r="K39" s="58"/>
      <c r="L39" s="80"/>
      <c r="M39" s="81"/>
      <c r="N39" s="82"/>
      <c r="O39" s="62">
        <v>30</v>
      </c>
      <c r="P39" s="62">
        <f t="shared" si="0"/>
        <v>2592</v>
      </c>
      <c r="Q39" s="62">
        <f t="shared" si="3"/>
        <v>3949</v>
      </c>
      <c r="R39" s="78"/>
      <c r="S39" s="58"/>
      <c r="T39" s="58"/>
      <c r="U39" s="58"/>
      <c r="V39" s="58"/>
      <c r="W39" s="58"/>
    </row>
    <row r="40" spans="1:23" x14ac:dyDescent="0.35">
      <c r="A40" s="58"/>
      <c r="B40" s="58"/>
      <c r="C40" s="60">
        <v>30</v>
      </c>
      <c r="D40" s="61">
        <v>44438</v>
      </c>
      <c r="E40" s="73">
        <v>0.33333333333333331</v>
      </c>
      <c r="F40" s="62">
        <f>'Día 30'!C16</f>
        <v>629697</v>
      </c>
      <c r="G40" s="62">
        <f t="shared" si="1"/>
        <v>4089</v>
      </c>
      <c r="H40" s="63">
        <f t="shared" si="2"/>
        <v>47.326388888888893</v>
      </c>
      <c r="I40" s="147"/>
      <c r="J40" s="147"/>
      <c r="K40" s="58"/>
      <c r="L40" s="80"/>
      <c r="M40" s="81"/>
      <c r="N40" s="82"/>
      <c r="O40" s="62">
        <v>30</v>
      </c>
      <c r="P40" s="62">
        <f t="shared" si="0"/>
        <v>2592</v>
      </c>
      <c r="Q40" s="62">
        <f t="shared" si="3"/>
        <v>4089</v>
      </c>
      <c r="R40" s="78"/>
      <c r="S40" s="58"/>
      <c r="T40" s="58"/>
      <c r="U40" s="58"/>
      <c r="V40" s="58"/>
      <c r="W40" s="58"/>
    </row>
    <row r="41" spans="1:23" x14ac:dyDescent="0.35">
      <c r="A41" s="58"/>
      <c r="B41" s="58"/>
      <c r="C41" s="60">
        <v>31</v>
      </c>
      <c r="D41" s="61">
        <v>44439</v>
      </c>
      <c r="E41" s="73">
        <v>0.33333333333333331</v>
      </c>
      <c r="F41" s="62">
        <f>'Día 31'!C16</f>
        <v>634380</v>
      </c>
      <c r="G41" s="62">
        <f t="shared" ref="G41" si="4">F41-F40</f>
        <v>4683</v>
      </c>
      <c r="H41" s="63">
        <f t="shared" ref="H41" si="5">G41*1000/24/60/60</f>
        <v>54.201388888888893</v>
      </c>
      <c r="I41" s="147"/>
      <c r="J41" s="147"/>
      <c r="K41" s="58"/>
      <c r="L41" s="80"/>
      <c r="M41" s="81"/>
      <c r="N41" s="82"/>
      <c r="O41" s="62">
        <v>30</v>
      </c>
      <c r="P41" s="62">
        <f t="shared" ref="P41" si="6">O41*60*60*24/1000</f>
        <v>2592</v>
      </c>
      <c r="Q41" s="62">
        <f t="shared" si="3"/>
        <v>4683</v>
      </c>
      <c r="R41" s="78"/>
      <c r="S41" s="58"/>
      <c r="T41" s="58"/>
      <c r="U41" s="58"/>
      <c r="V41" s="58"/>
      <c r="W41" s="58"/>
    </row>
    <row r="42" spans="1:23" x14ac:dyDescent="0.35">
      <c r="A42" s="58"/>
      <c r="B42" s="58"/>
      <c r="C42" s="60" t="s">
        <v>24</v>
      </c>
      <c r="D42" s="61"/>
      <c r="E42" s="73"/>
      <c r="F42" s="60"/>
      <c r="G42" s="144">
        <f>(AVERAGE(G11:G41)-2592)/2592</f>
        <v>0.56894663480684982</v>
      </c>
      <c r="H42" s="144">
        <f>(AVERAGE(H11:H41)-30)/30</f>
        <v>0.56894663480684993</v>
      </c>
      <c r="I42" s="58"/>
      <c r="J42" s="58"/>
      <c r="K42" s="58"/>
      <c r="L42" s="78"/>
      <c r="M42" s="78"/>
      <c r="N42" s="78"/>
      <c r="O42" s="78"/>
      <c r="P42" s="78"/>
      <c r="Q42" s="78"/>
      <c r="R42" s="78"/>
      <c r="S42" s="58"/>
      <c r="T42" s="58"/>
      <c r="U42" s="58"/>
      <c r="V42" s="58"/>
      <c r="W42" s="58"/>
    </row>
    <row r="43" spans="1:23" x14ac:dyDescent="0.35">
      <c r="A43" s="58"/>
      <c r="B43" s="58"/>
      <c r="C43" s="64"/>
      <c r="D43" s="65"/>
      <c r="E43" s="65"/>
      <c r="F43" s="65"/>
      <c r="G43" s="65"/>
      <c r="H43" s="66"/>
      <c r="I43" s="58"/>
      <c r="J43" s="58"/>
      <c r="K43" s="58"/>
      <c r="L43" s="78"/>
      <c r="M43" s="78"/>
      <c r="N43" s="94" t="s">
        <v>22</v>
      </c>
      <c r="O43" s="95" t="s">
        <v>26</v>
      </c>
      <c r="P43" s="93">
        <f>SUM(P11:P41)</f>
        <v>80352</v>
      </c>
      <c r="Q43" s="62">
        <f>SUM(Q11:Q41)</f>
        <v>126068</v>
      </c>
      <c r="R43" s="78"/>
      <c r="S43" s="58"/>
      <c r="T43" s="58"/>
      <c r="U43" s="58"/>
      <c r="V43" s="58"/>
      <c r="W43" s="58"/>
    </row>
    <row r="44" spans="1:23" x14ac:dyDescent="0.35">
      <c r="A44" s="58"/>
      <c r="B44" s="58"/>
      <c r="C44" s="67"/>
      <c r="D44" s="70" t="s">
        <v>16</v>
      </c>
      <c r="E44" s="70"/>
      <c r="F44" s="70"/>
      <c r="G44" s="109">
        <f>(F41-F10)*1000/31/24/60/60</f>
        <v>47.068399044205492</v>
      </c>
      <c r="H44" s="71" t="s">
        <v>15</v>
      </c>
      <c r="I44" s="58"/>
      <c r="J44" s="58"/>
      <c r="K44" s="58"/>
      <c r="L44" s="78"/>
      <c r="M44" s="76"/>
      <c r="N44" s="96"/>
      <c r="O44" s="97" t="s">
        <v>27</v>
      </c>
      <c r="P44" s="98">
        <f>P43*1000/31/24/60/60</f>
        <v>30</v>
      </c>
      <c r="Q44" s="99">
        <f>Q43*1000/31/24/60/60</f>
        <v>47.068399044205492</v>
      </c>
      <c r="R44" s="76" t="s">
        <v>30</v>
      </c>
      <c r="S44" s="58"/>
      <c r="T44" s="58"/>
      <c r="U44" s="58"/>
      <c r="V44" s="58"/>
      <c r="W44" s="58"/>
    </row>
    <row r="45" spans="1:23" x14ac:dyDescent="0.35">
      <c r="A45" s="58"/>
      <c r="B45" s="58"/>
      <c r="C45" s="68"/>
      <c r="D45" s="69"/>
      <c r="E45" s="69"/>
      <c r="F45" s="69"/>
      <c r="G45" s="145">
        <f>SUM(G11:G41)</f>
        <v>126068</v>
      </c>
      <c r="H45" s="146" t="s">
        <v>49</v>
      </c>
      <c r="I45" s="58"/>
      <c r="J45" s="58"/>
      <c r="K45" s="58"/>
      <c r="L45" s="78"/>
      <c r="M45" s="78"/>
      <c r="N45" s="78"/>
      <c r="O45" s="78"/>
      <c r="P45" s="78"/>
      <c r="Q45" s="78"/>
      <c r="R45" s="78"/>
      <c r="S45" s="58"/>
      <c r="T45" s="58"/>
      <c r="U45" s="58"/>
      <c r="V45" s="58"/>
      <c r="W45" s="58"/>
    </row>
    <row r="46" spans="1:23" x14ac:dyDescent="0.3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78"/>
      <c r="M46" s="78"/>
      <c r="N46" s="91" t="s">
        <v>24</v>
      </c>
      <c r="O46" s="92" t="s">
        <v>17</v>
      </c>
      <c r="P46" s="92"/>
      <c r="Q46" s="108">
        <f>Q43-P43</f>
        <v>45716</v>
      </c>
      <c r="R46" s="78"/>
      <c r="S46" s="58"/>
      <c r="T46" s="58"/>
      <c r="U46" s="58"/>
      <c r="V46" s="58"/>
      <c r="W46" s="58"/>
    </row>
    <row r="47" spans="1:23" x14ac:dyDescent="0.35">
      <c r="A47" s="58"/>
      <c r="B47" s="58"/>
      <c r="C47" s="58" t="s">
        <v>21</v>
      </c>
      <c r="E47" s="58"/>
      <c r="F47" s="58"/>
      <c r="G47" s="58"/>
      <c r="H47" s="58"/>
      <c r="I47" s="58"/>
      <c r="J47" s="58"/>
      <c r="K47" s="58"/>
      <c r="L47" s="78"/>
      <c r="M47" s="78"/>
      <c r="N47" s="78"/>
      <c r="O47" s="78"/>
      <c r="P47" s="78"/>
      <c r="Q47" s="78"/>
      <c r="R47" s="78"/>
      <c r="S47" s="58"/>
      <c r="T47" s="58"/>
      <c r="U47" s="58"/>
      <c r="V47" s="58"/>
      <c r="W47" s="58"/>
    </row>
    <row r="48" spans="1:23" x14ac:dyDescent="0.3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</row>
    <row r="49" spans="1:23" x14ac:dyDescent="0.3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110"/>
      <c r="R49" s="58"/>
      <c r="S49" s="58"/>
      <c r="T49" s="58"/>
      <c r="U49" s="58"/>
      <c r="V49" s="58"/>
      <c r="W49" s="58"/>
    </row>
    <row r="50" spans="1:23" x14ac:dyDescent="0.3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</row>
    <row r="51" spans="1:23" x14ac:dyDescent="0.3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</row>
    <row r="52" spans="1:23" x14ac:dyDescent="0.3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</row>
    <row r="53" spans="1:23" x14ac:dyDescent="0.3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</row>
    <row r="54" spans="1:23" x14ac:dyDescent="0.3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</row>
    <row r="55" spans="1:23" x14ac:dyDescent="0.3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</row>
    <row r="56" spans="1:23" x14ac:dyDescent="0.3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</row>
  </sheetData>
  <mergeCells count="7"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8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8'!B7+1</f>
        <v>44417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8'!C26</f>
        <v>539205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541897</v>
      </c>
      <c r="D16" s="52">
        <f>+C16-C8</f>
        <v>2692</v>
      </c>
      <c r="E16" s="52">
        <f>+D16*1000/14/3600</f>
        <v>53.412698412698411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542828</v>
      </c>
      <c r="D21" s="52">
        <f>+C21-C16</f>
        <v>931</v>
      </c>
      <c r="E21" s="52">
        <f>+D21*1000/5/3600</f>
        <v>51.722222222222221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543698</v>
      </c>
      <c r="D26" s="52">
        <f>+C26-C21</f>
        <v>870</v>
      </c>
      <c r="E26" s="52">
        <f>+D26*1000/5/3600</f>
        <v>48.333333333333336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6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9'!B7+1</f>
        <v>44418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9'!C26</f>
        <v>543698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101">
        <v>0.33333333333333298</v>
      </c>
      <c r="C16" s="51">
        <v>546284</v>
      </c>
      <c r="D16" s="52">
        <f>+C16-C8</f>
        <v>2586</v>
      </c>
      <c r="E16" s="52">
        <f>+D16*1000/14/3600</f>
        <v>51.30952380952381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547218</v>
      </c>
      <c r="D21" s="52">
        <f>+C21-C16</f>
        <v>934</v>
      </c>
      <c r="E21" s="52">
        <f>+D21*1000/5/3600</f>
        <v>51.888888888888886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548085</v>
      </c>
      <c r="D26" s="52">
        <f>+C26-C21</f>
        <v>867</v>
      </c>
      <c r="E26" s="52">
        <f>+D26*1000/5/3600</f>
        <v>48.166666666666664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10" zoomScale="85" zoomScaleNormal="85" zoomScalePageLayoutView="70" workbookViewId="0">
      <selection activeCell="F28" sqref="F28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10'!B7+1</f>
        <v>44419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10'!C26</f>
        <v>548085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550342</v>
      </c>
      <c r="D16" s="52">
        <f>+C16-C8</f>
        <v>2257</v>
      </c>
      <c r="E16" s="52">
        <f>+D16*1000/14/3600</f>
        <v>44.781746031746032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6">
        <v>551094</v>
      </c>
      <c r="D21" s="52">
        <f>+C21-C16</f>
        <v>752</v>
      </c>
      <c r="E21" s="52">
        <f>+D21*1000/5/3600</f>
        <v>41.777777777777779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 t="s">
        <v>40</v>
      </c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551829</v>
      </c>
      <c r="D26" s="52">
        <f>+C26-C21</f>
        <v>735</v>
      </c>
      <c r="E26" s="52">
        <f>+D26*1000/5/3600</f>
        <v>40.833333333333336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9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11'!B7+1</f>
        <v>44420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11'!C26</f>
        <v>551829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554517</v>
      </c>
      <c r="D16" s="52">
        <f>+C16-C8</f>
        <v>2688</v>
      </c>
      <c r="E16" s="52">
        <f>+D16*1000/14/3600</f>
        <v>53.333333333333336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555458</v>
      </c>
      <c r="D21" s="52">
        <f>+C21-C16</f>
        <v>941</v>
      </c>
      <c r="E21" s="52">
        <f>+D21*1000/5/3600</f>
        <v>52.277777777777779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556444</v>
      </c>
      <c r="D26" s="52">
        <f>+C26-C21</f>
        <v>986</v>
      </c>
      <c r="E26" s="52">
        <f>+D26*1000/5/3600</f>
        <v>54.777777777777779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12'!B7+1</f>
        <v>44421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12'!C26</f>
        <v>556444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559065</v>
      </c>
      <c r="D16" s="52">
        <f>+C16-C8</f>
        <v>2621</v>
      </c>
      <c r="E16" s="52">
        <f>+D16*1000/14/3600</f>
        <v>52.003968253968253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559985</v>
      </c>
      <c r="D21" s="52">
        <f>+C21-C16</f>
        <v>920</v>
      </c>
      <c r="E21" s="52">
        <f>+D21*1000/5/3600</f>
        <v>51.111111111111114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560863</v>
      </c>
      <c r="D26" s="52">
        <f>+C26-C21</f>
        <v>878</v>
      </c>
      <c r="E26" s="52">
        <f>+D26*1000/5/3600</f>
        <v>48.777777777777779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7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13'!B7+1</f>
        <v>44422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13'!C26</f>
        <v>560863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563354</v>
      </c>
      <c r="D16" s="52">
        <f>+C16-C8</f>
        <v>2491</v>
      </c>
      <c r="E16" s="52">
        <f>+D16*1000/14/3600</f>
        <v>49.42460317460317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564210</v>
      </c>
      <c r="D21" s="52">
        <f>+C21-C16</f>
        <v>856</v>
      </c>
      <c r="E21" s="52">
        <f>+D21*1000/5/3600</f>
        <v>47.555555555555557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565083</v>
      </c>
      <c r="D26" s="52">
        <f>+C26-C21</f>
        <v>873</v>
      </c>
      <c r="E26" s="52">
        <f>+D26*1000/5/3600</f>
        <v>48.5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10" zoomScale="85" zoomScaleNormal="85" zoomScalePageLayoutView="70" workbookViewId="0">
      <selection activeCell="E28" sqref="E28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14'!B7+1</f>
        <v>44423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14'!C26</f>
        <v>565083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567511</v>
      </c>
      <c r="D16" s="52">
        <f>+C16-C8</f>
        <v>2428</v>
      </c>
      <c r="E16" s="52">
        <f>+D16*1000/14/3600</f>
        <v>48.17460317460317</v>
      </c>
      <c r="F16" s="53" t="s">
        <v>0</v>
      </c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 t="s">
        <v>41</v>
      </c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568385</v>
      </c>
      <c r="D21" s="52">
        <f>+C21-C16</f>
        <v>874</v>
      </c>
      <c r="E21" s="52">
        <f>+D21*1000/5/3600</f>
        <v>48.555555555555557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569184</v>
      </c>
      <c r="D26" s="52">
        <f>+C26-C21</f>
        <v>799</v>
      </c>
      <c r="E26" s="52">
        <f>+D26*1000/5/3600</f>
        <v>44.388888888888886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15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15'!B7+1</f>
        <v>44424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15'!C26</f>
        <v>569184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571502</v>
      </c>
      <c r="D16" s="52">
        <f>+C16-C8</f>
        <v>2318</v>
      </c>
      <c r="E16" s="52">
        <f>+D16*1000/14/3600</f>
        <v>45.992063492063494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572309</v>
      </c>
      <c r="D21" s="52">
        <f>+C21-C16</f>
        <v>807</v>
      </c>
      <c r="E21" s="52">
        <f>+D21*1000/5/3600</f>
        <v>44.833333333333336</v>
      </c>
      <c r="F21" s="53" t="s">
        <v>0</v>
      </c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2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573297</v>
      </c>
      <c r="D26" s="52">
        <f>+C26-C21</f>
        <v>988</v>
      </c>
      <c r="E26" s="52">
        <f>+D26*1000/5/3600</f>
        <v>54.888888888888886</v>
      </c>
      <c r="F26" s="53" t="s">
        <v>0</v>
      </c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16'!B7+1</f>
        <v>44425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16'!C26</f>
        <v>573297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575991</v>
      </c>
      <c r="D16" s="52">
        <f>+C16-C8</f>
        <v>2694</v>
      </c>
      <c r="E16" s="52">
        <f>+D16*1000/14/3600</f>
        <v>53.452380952380949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576895</v>
      </c>
      <c r="D21" s="52">
        <f>+C21-C16</f>
        <v>904</v>
      </c>
      <c r="E21" s="52">
        <f>+D21*1000/5/3600</f>
        <v>50.222222222222221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577823</v>
      </c>
      <c r="D26" s="52">
        <f>+C26-C21</f>
        <v>928</v>
      </c>
      <c r="E26" s="52">
        <f>+D26*1000/5/3600</f>
        <v>51.555555555555557</v>
      </c>
      <c r="F26" s="57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9" zoomScale="85" zoomScaleNormal="85" zoomScalePageLayoutView="70" workbookViewId="0">
      <selection activeCell="C30" sqref="C30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17'!B7+1</f>
        <v>44426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17'!C26</f>
        <v>577823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580377</v>
      </c>
      <c r="D16" s="52">
        <f>+C16-C8</f>
        <v>2554</v>
      </c>
      <c r="E16" s="52">
        <f>+D16*1000/14/3600</f>
        <v>50.67460317460317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581308</v>
      </c>
      <c r="D21" s="52">
        <f>+C21-C16</f>
        <v>931</v>
      </c>
      <c r="E21" s="52">
        <f>+D21*1000/5/3600</f>
        <v>51.722222222222221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582213</v>
      </c>
      <c r="D26" s="52">
        <f>+C26-C21</f>
        <v>905</v>
      </c>
      <c r="E26" s="52">
        <f>+D26*1000/5/3600</f>
        <v>50.277777777777779</v>
      </c>
      <c r="F26" s="53" t="s">
        <v>0</v>
      </c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16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/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15">
        <v>44409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49">
        <v>509766</v>
      </c>
      <c r="D8" s="32"/>
      <c r="E8" s="32"/>
      <c r="F8" s="10"/>
      <c r="G8" s="121"/>
      <c r="H8" s="122"/>
      <c r="I8" s="33"/>
      <c r="J8" s="33" t="s">
        <v>0</v>
      </c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54">
        <f>+D10*1000/3600</f>
        <v>0</v>
      </c>
      <c r="F10" s="12" t="s">
        <v>0</v>
      </c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54">
        <f t="shared" ref="E11:E25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54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54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54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54">
        <f t="shared" si="1"/>
        <v>0</v>
      </c>
      <c r="F15" s="12"/>
      <c r="G15" s="127" t="s">
        <v>0</v>
      </c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511306</v>
      </c>
      <c r="D16" s="52">
        <f>+C16-C8</f>
        <v>1540</v>
      </c>
      <c r="E16" s="52">
        <f>+D16*1000/14/3600</f>
        <v>30.555555555555557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54">
        <v>0</v>
      </c>
      <c r="F17" s="12" t="s">
        <v>0</v>
      </c>
      <c r="G17" s="127" t="s">
        <v>0</v>
      </c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54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54">
        <f t="shared" si="1"/>
        <v>0</v>
      </c>
      <c r="F19" s="12" t="s">
        <v>0</v>
      </c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54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511707</v>
      </c>
      <c r="D21" s="52">
        <f>+C21-C16</f>
        <v>401</v>
      </c>
      <c r="E21" s="52">
        <f>+D21*1000/5/3600</f>
        <v>22.277777777777779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54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54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54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54">
        <f t="shared" si="1"/>
        <v>0</v>
      </c>
      <c r="F25" s="13" t="s">
        <v>37</v>
      </c>
      <c r="G25" s="127" t="s">
        <v>0</v>
      </c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511893</v>
      </c>
      <c r="D26" s="52">
        <f>+C26-C21</f>
        <v>186</v>
      </c>
      <c r="E26" s="52">
        <f>+D26*1000/5/3600</f>
        <v>10.333333333333334</v>
      </c>
      <c r="F26" s="53" t="s">
        <v>0</v>
      </c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40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40">
        <f t="shared" ref="E28:E32" si="2">+D28*1000/3600</f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40">
        <f t="shared" si="2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40">
        <f t="shared" si="2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40">
        <f t="shared" si="2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4">
        <f t="shared" si="2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13" zoomScale="85" zoomScaleNormal="85" zoomScalePageLayoutView="70" workbookViewId="0">
      <selection activeCell="F22" sqref="F22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18'!B7+1</f>
        <v>44427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18'!C26</f>
        <v>582213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584687</v>
      </c>
      <c r="D16" s="52">
        <f>+C16-C8</f>
        <v>2474</v>
      </c>
      <c r="E16" s="52">
        <f>+D16*1000/14/3600</f>
        <v>49.087301587301589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585545</v>
      </c>
      <c r="D21" s="52">
        <f>+C21-C16</f>
        <v>858</v>
      </c>
      <c r="E21" s="52">
        <f>+D21*1000/5/3600</f>
        <v>47.666666666666664</v>
      </c>
      <c r="F21" s="53" t="s">
        <v>42</v>
      </c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586502</v>
      </c>
      <c r="D26" s="52">
        <f>+C26-C21</f>
        <v>957</v>
      </c>
      <c r="E26" s="52">
        <f>+D26*1000/5/3600</f>
        <v>53.166666666666664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19'!B7+1</f>
        <v>44428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19'!C26</f>
        <v>586502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589137</v>
      </c>
      <c r="D16" s="52">
        <f>+C16-C8</f>
        <v>2635</v>
      </c>
      <c r="E16" s="52">
        <f>+D16*1000/14/3600</f>
        <v>52.281746031746032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590092</v>
      </c>
      <c r="D21" s="52">
        <f>+C21-C16</f>
        <v>955</v>
      </c>
      <c r="E21" s="52">
        <f>+D21*1000/5/3600</f>
        <v>53.055555555555557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591060</v>
      </c>
      <c r="D26" s="52">
        <f>+C26-C21</f>
        <v>968</v>
      </c>
      <c r="E26" s="52">
        <f>+D26*1000/5/3600</f>
        <v>53.777777777777779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20'!B7+1</f>
        <v>44429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20'!C26</f>
        <v>591060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593547</v>
      </c>
      <c r="D16" s="52">
        <f>+C16-C8</f>
        <v>2487</v>
      </c>
      <c r="E16" s="52">
        <f>+D16*1000/14/3600</f>
        <v>49.345238095238095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594549</v>
      </c>
      <c r="D21" s="52">
        <f>+C21-C16</f>
        <v>1002</v>
      </c>
      <c r="E21" s="52">
        <f>+D21*1000/5/3600</f>
        <v>55.666666666666664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595363</v>
      </c>
      <c r="D26" s="52">
        <f>+C26-C21</f>
        <v>814</v>
      </c>
      <c r="E26" s="52">
        <f>+D26*1000/5/3600</f>
        <v>45.222222222222221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9" zoomScale="85" zoomScaleNormal="85" zoomScalePageLayoutView="70" workbookViewId="0">
      <selection activeCell="E36" sqref="E36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21'!B7+1</f>
        <v>44430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21'!C26</f>
        <v>595363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597761</v>
      </c>
      <c r="D16" s="52">
        <f>+C16-C8</f>
        <v>2398</v>
      </c>
      <c r="E16" s="52">
        <f>+D16*1000/14/3600</f>
        <v>47.579365079365083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598698</v>
      </c>
      <c r="D21" s="52">
        <f>+C21-C16</f>
        <v>937</v>
      </c>
      <c r="E21" s="52">
        <f>+D21*1000/5/3600</f>
        <v>52.055555555555557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599517</v>
      </c>
      <c r="D26" s="52">
        <f>+C26-C21</f>
        <v>819</v>
      </c>
      <c r="E26" s="52">
        <f>+D26*1000/5/3600</f>
        <v>45.5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3" zoomScale="85" zoomScaleNormal="85" zoomScalePageLayoutView="70" workbookViewId="0">
      <selection activeCell="F16" sqref="F16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22'!B7+1</f>
        <v>44431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22'!C26</f>
        <v>599517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601806</v>
      </c>
      <c r="D16" s="52">
        <f>+C16-C8</f>
        <v>2289</v>
      </c>
      <c r="E16" s="52">
        <f>+D16*1000/14/3600</f>
        <v>45.416666666666664</v>
      </c>
      <c r="F16" s="57" t="s">
        <v>43</v>
      </c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602807</v>
      </c>
      <c r="D21" s="52">
        <f>+C21-C16</f>
        <v>1001</v>
      </c>
      <c r="E21" s="52">
        <f>+D21*1000/5/3600</f>
        <v>55.611111111111114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603798</v>
      </c>
      <c r="D26" s="52">
        <f>+C26-C21</f>
        <v>991</v>
      </c>
      <c r="E26" s="52">
        <f>+D26*1000/5/3600</f>
        <v>55.055555555555557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10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23'!B7+1</f>
        <v>44432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23'!C26</f>
        <v>603798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606472</v>
      </c>
      <c r="D16" s="52">
        <f>+C16-C8</f>
        <v>2674</v>
      </c>
      <c r="E16" s="52">
        <f>+D16*1000/14/3600</f>
        <v>53.055555555555557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607386</v>
      </c>
      <c r="D21" s="52">
        <f>+C21-C16</f>
        <v>914</v>
      </c>
      <c r="E21" s="52">
        <f>+D21*1000/5/3600</f>
        <v>50.777777777777779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608107</v>
      </c>
      <c r="D26" s="52">
        <f>+C26-C21</f>
        <v>721</v>
      </c>
      <c r="E26" s="52">
        <f>+D26*1000/5/3600</f>
        <v>40.055555555555557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7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24'!B7+1</f>
        <v>44433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24'!C26</f>
        <v>608107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609906</v>
      </c>
      <c r="D16" s="52">
        <f>+C16-C8</f>
        <v>1799</v>
      </c>
      <c r="E16" s="52">
        <f>+D16*1000/14/3600</f>
        <v>35.694444444444443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 t="s">
        <v>44</v>
      </c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610612</v>
      </c>
      <c r="D21" s="52">
        <f>+C21-C16</f>
        <v>706</v>
      </c>
      <c r="E21" s="52">
        <f>+D21*1000/5/3600</f>
        <v>39.222222222222221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611578</v>
      </c>
      <c r="D26" s="52">
        <f>+C26-C21</f>
        <v>966</v>
      </c>
      <c r="E26" s="52">
        <f>+D26*1000/5/3600</f>
        <v>53.666666666666664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10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25'!B7+1</f>
        <v>44434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'Día 25'!C26</f>
        <v>611578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613799</v>
      </c>
      <c r="D16" s="52">
        <f>+C16-C8</f>
        <v>2221</v>
      </c>
      <c r="E16" s="52">
        <f>+D16*1000/14/3600</f>
        <v>44.067460317460316</v>
      </c>
      <c r="F16" s="57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56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614601</v>
      </c>
      <c r="D21" s="52">
        <f>+C21-C16</f>
        <v>802</v>
      </c>
      <c r="E21" s="52">
        <f>+D21*1000/5/3600</f>
        <v>44.555555555555557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56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 t="s">
        <v>45</v>
      </c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615294</v>
      </c>
      <c r="D26" s="52">
        <f>+C26-C21</f>
        <v>693</v>
      </c>
      <c r="E26" s="52">
        <f>+D26*1000/5/3600</f>
        <v>38.5</v>
      </c>
      <c r="F26" s="57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6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26'!B7+1</f>
        <v>44435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'Día 26'!C26</f>
        <v>615294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617892</v>
      </c>
      <c r="D16" s="52">
        <f>+C16-C8</f>
        <v>2598</v>
      </c>
      <c r="E16" s="52">
        <f>+D16*1000/14/3600</f>
        <v>51.547619047619051</v>
      </c>
      <c r="F16" s="57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618801</v>
      </c>
      <c r="D21" s="52">
        <f>+C21-C16</f>
        <v>909</v>
      </c>
      <c r="E21" s="52">
        <f>+D21*1000/5/3600</f>
        <v>50.5</v>
      </c>
      <c r="F21" s="57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619588</v>
      </c>
      <c r="D26" s="52">
        <f>+C26-C21</f>
        <v>787</v>
      </c>
      <c r="E26" s="52">
        <f>+D26*1000/5/3600</f>
        <v>43.722222222222221</v>
      </c>
      <c r="F26" s="57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9" zoomScale="85" zoomScaleNormal="85" zoomScalePageLayoutView="70" workbookViewId="0">
      <selection activeCell="F22" sqref="F22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27'!B7+1</f>
        <v>44436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27'!C26</f>
        <v>619588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621659</v>
      </c>
      <c r="D16" s="52">
        <f>+C16-C8</f>
        <v>2071</v>
      </c>
      <c r="E16" s="52">
        <f>+D16*1000/14/3600</f>
        <v>41.091269841269842</v>
      </c>
      <c r="F16" s="57" t="s">
        <v>0</v>
      </c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622365</v>
      </c>
      <c r="D21" s="52">
        <f>+C21-C16</f>
        <v>706</v>
      </c>
      <c r="E21" s="52">
        <f>+D21*1000/5/3600</f>
        <v>39.222222222222221</v>
      </c>
      <c r="F21" s="57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 t="s">
        <v>47</v>
      </c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6"/>
      <c r="G24" s="142"/>
      <c r="H24" s="143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623008</v>
      </c>
      <c r="D26" s="52">
        <f>+C26-C21</f>
        <v>643</v>
      </c>
      <c r="E26" s="52">
        <f>+D26*1000/5/3600</f>
        <v>35.722222222222221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16" zoomScale="85" zoomScaleNormal="85" zoomScalePageLayoutView="70" workbookViewId="0">
      <selection activeCell="F28" sqref="F28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1'!B7+1</f>
        <v>44410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1'!C26</f>
        <v>511893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 t="s">
        <v>0</v>
      </c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 t="s">
        <v>0</v>
      </c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514508</v>
      </c>
      <c r="D16" s="52">
        <f>+C16-C8</f>
        <v>2615</v>
      </c>
      <c r="E16" s="52">
        <f>+D16*1000/14/3600</f>
        <v>51.884920634920633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515397</v>
      </c>
      <c r="D21" s="52">
        <f>+C21-C16</f>
        <v>889</v>
      </c>
      <c r="E21" s="52">
        <f>+D21*1000/5/3600</f>
        <v>49.388888888888886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 t="s">
        <v>38</v>
      </c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516227</v>
      </c>
      <c r="D26" s="52">
        <f>+C26-C21</f>
        <v>830</v>
      </c>
      <c r="E26" s="52">
        <f>+D26*1000/5/3600</f>
        <v>46.111111111111114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/>
  <dimension ref="B1:R43"/>
  <sheetViews>
    <sheetView showGridLines="0" showWhiteSpace="0" topLeftCell="A10" zoomScale="85" zoomScaleNormal="85" zoomScalePageLayoutView="70" workbookViewId="0">
      <selection activeCell="F30" sqref="F30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  <c r="D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28'!B7+1</f>
        <v>44437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28'!C26</f>
        <v>623008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625608</v>
      </c>
      <c r="D16" s="52">
        <f>+C16-C8</f>
        <v>2600</v>
      </c>
      <c r="E16" s="52">
        <f>+D16*1000/14/3600</f>
        <v>51.587301587301589</v>
      </c>
      <c r="F16" s="57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626482</v>
      </c>
      <c r="D21" s="52">
        <f>+C21-C16</f>
        <v>874</v>
      </c>
      <c r="E21" s="52">
        <f>+D21*1000/5/3600</f>
        <v>48.555555555555557</v>
      </c>
      <c r="F21" s="57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56"/>
      <c r="G22" s="127" t="s">
        <v>0</v>
      </c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6"/>
      <c r="G24" s="127" t="s">
        <v>0</v>
      </c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 t="s">
        <v>46</v>
      </c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627512</v>
      </c>
      <c r="D26" s="52">
        <f>+C26-C21</f>
        <v>1030</v>
      </c>
      <c r="E26" s="52">
        <f>+D26*1000/5/3600</f>
        <v>57.222222222222221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56" t="s">
        <v>0</v>
      </c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56" t="s">
        <v>0</v>
      </c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0"/>
  <dimension ref="B1:R43"/>
  <sheetViews>
    <sheetView showGridLines="0" showWhiteSpace="0" topLeftCell="A7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29'!B7+1</f>
        <v>44438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29'!C26</f>
        <v>627512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629697</v>
      </c>
      <c r="D16" s="52">
        <f>+C16-C8</f>
        <v>2185</v>
      </c>
      <c r="E16" s="52">
        <f>+D16*1000/14/3600</f>
        <v>43.353174603174608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630544</v>
      </c>
      <c r="D21" s="52">
        <f>+C21-C16</f>
        <v>847</v>
      </c>
      <c r="E21" s="52">
        <f>+D21*1000/5/3600</f>
        <v>47.055555555555557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 t="s">
        <v>0</v>
      </c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 t="s">
        <v>48</v>
      </c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631567</v>
      </c>
      <c r="D26" s="52">
        <f>+C26-C21</f>
        <v>1023</v>
      </c>
      <c r="E26" s="52">
        <f>+D26*1000/5/3600</f>
        <v>56.833333333333336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1"/>
  <dimension ref="B1:R43"/>
  <sheetViews>
    <sheetView showGridLines="0" showWhiteSpace="0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30'!B7+1</f>
        <v>44439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30'!C26</f>
        <v>631567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634380</v>
      </c>
      <c r="D16" s="52">
        <f>+C16-C8</f>
        <v>2813</v>
      </c>
      <c r="E16" s="52">
        <f>+D16*1000/14/3600</f>
        <v>55.813492063492063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635290</v>
      </c>
      <c r="D21" s="52">
        <f>+C21-C16</f>
        <v>910</v>
      </c>
      <c r="E21" s="52">
        <f>+D21*1000/5/3600</f>
        <v>50.555555555555557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636224</v>
      </c>
      <c r="D26" s="52">
        <f>+C26-C21</f>
        <v>934</v>
      </c>
      <c r="E26" s="52">
        <f>+D26*1000/5/3600</f>
        <v>51.888888888888886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16 D21 D26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2'!B7+1</f>
        <v>44411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2'!C26</f>
        <v>516227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518694</v>
      </c>
      <c r="D16" s="52">
        <f>+C16-C8</f>
        <v>2467</v>
      </c>
      <c r="E16" s="52">
        <f>+D16*1000/14/3600</f>
        <v>48.948412698412696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519581</v>
      </c>
      <c r="D21" s="52">
        <f>+C21-C16</f>
        <v>887</v>
      </c>
      <c r="E21" s="52">
        <f>+D21*1000/5/3600</f>
        <v>49.277777777777779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520433</v>
      </c>
      <c r="D26" s="52">
        <f>+C26-C21</f>
        <v>852</v>
      </c>
      <c r="E26" s="52">
        <f>+D26*1000/5/3600</f>
        <v>47.333333333333336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7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3'!B7+1</f>
        <v>44412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3'!C26</f>
        <v>520433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522819</v>
      </c>
      <c r="D16" s="52">
        <f>+C16-C8</f>
        <v>2386</v>
      </c>
      <c r="E16" s="52">
        <f>+D16*1000/14/3600</f>
        <v>47.341269841269842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0</v>
      </c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523785</v>
      </c>
      <c r="D21" s="52">
        <f>+C21-C16</f>
        <v>966</v>
      </c>
      <c r="E21" s="52">
        <f>+D21*1000/5/3600</f>
        <v>53.666666666666664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524585</v>
      </c>
      <c r="D26" s="52">
        <f>+C26-C21</f>
        <v>800</v>
      </c>
      <c r="E26" s="52">
        <f>+D26*1000/5/3600</f>
        <v>44.444444444444443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10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4'!B7+1</f>
        <v>44413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4'!C26</f>
        <v>524585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527177</v>
      </c>
      <c r="D16" s="52">
        <f>+C16-C8</f>
        <v>2592</v>
      </c>
      <c r="E16" s="52">
        <f>+D16*1000/14/3600</f>
        <v>51.428571428571423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528092</v>
      </c>
      <c r="D21" s="52">
        <f>+C21-C16</f>
        <v>915</v>
      </c>
      <c r="E21" s="52">
        <f>+D21*1000/5/3600</f>
        <v>50.833333333333336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1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528997</v>
      </c>
      <c r="D26" s="52">
        <f>+C26-C21</f>
        <v>905</v>
      </c>
      <c r="E26" s="52">
        <f>+D26*1000/5/3600</f>
        <v>50.277777777777779</v>
      </c>
      <c r="F26" s="53" t="s">
        <v>0</v>
      </c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5'!B7+1</f>
        <v>44414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5'!C26</f>
        <v>528997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531408</v>
      </c>
      <c r="D16" s="52">
        <f>+C16-C8</f>
        <v>2411</v>
      </c>
      <c r="E16" s="52">
        <f>+D16*1000/14/3600</f>
        <v>47.837301587301589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532300</v>
      </c>
      <c r="D21" s="52">
        <f>+C21-C16</f>
        <v>892</v>
      </c>
      <c r="E21" s="52">
        <f>+D21*1000/5/3600</f>
        <v>49.555555555555557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533097</v>
      </c>
      <c r="D26" s="52">
        <f>+C26-C21</f>
        <v>797</v>
      </c>
      <c r="E26" s="52">
        <f>+D26*1000/5/3600</f>
        <v>44.277777777777779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9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6'!B7+1</f>
        <v>44415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6'!C26</f>
        <v>533097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535165</v>
      </c>
      <c r="D16" s="52">
        <f>+C16-C8</f>
        <v>2068</v>
      </c>
      <c r="E16" s="52">
        <f>+D16*1000/14/3600</f>
        <v>41.031746031746032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535880</v>
      </c>
      <c r="D21" s="52">
        <f>+C21-C16</f>
        <v>715</v>
      </c>
      <c r="E21" s="52">
        <f>+D21*1000/5/3600</f>
        <v>39.722222222222221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1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536472</v>
      </c>
      <c r="D26" s="52">
        <f>+C26-C21</f>
        <v>592</v>
      </c>
      <c r="E26" s="52">
        <f>+D26*1000/5/3600</f>
        <v>32.888888888888886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4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7'!B7+1</f>
        <v>44416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7'!C26</f>
        <v>536472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538004</v>
      </c>
      <c r="D16" s="52">
        <f>+C16-C8</f>
        <v>1532</v>
      </c>
      <c r="E16" s="52">
        <f>+D16*1000/14/3600</f>
        <v>30.396825396825399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538382</v>
      </c>
      <c r="D21" s="52">
        <f>+C21-C16</f>
        <v>378</v>
      </c>
      <c r="E21" s="52">
        <f>+D21*1000/5/3600</f>
        <v>21</v>
      </c>
      <c r="F21" s="53" t="s">
        <v>39</v>
      </c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539205</v>
      </c>
      <c r="D26" s="52">
        <f>+C26-C21</f>
        <v>823</v>
      </c>
      <c r="E26" s="52">
        <f>+D26*1000/5/3600</f>
        <v>45.722222222222221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B687221A-DDD0-426F-9D16-112EB873162D}"/>
</file>

<file path=customXml/itemProps2.xml><?xml version="1.0" encoding="utf-8"?>
<ds:datastoreItem xmlns:ds="http://schemas.openxmlformats.org/officeDocument/2006/customXml" ds:itemID="{26568E4D-CA0A-43D4-8299-339774EF5A5B}"/>
</file>

<file path=customXml/itemProps3.xml><?xml version="1.0" encoding="utf-8"?>
<ds:datastoreItem xmlns:ds="http://schemas.openxmlformats.org/officeDocument/2006/customXml" ds:itemID="{4BB539E7-977D-42F7-A35C-AC9F58004E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Vera Santander Dario (Codelco-Salvador)</cp:lastModifiedBy>
  <cp:lastPrinted>2021-03-08T14:24:44Z</cp:lastPrinted>
  <dcterms:created xsi:type="dcterms:W3CDTF">2015-05-02T03:26:21Z</dcterms:created>
  <dcterms:modified xsi:type="dcterms:W3CDTF">2022-06-21T00:31:58Z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