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2 - Julio 2021\"/>
    </mc:Choice>
  </mc:AlternateContent>
  <bookViews>
    <workbookView xWindow="0" yWindow="0" windowWidth="19200" windowHeight="673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  <sheet name="Día 31" sheetId="37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5" i="40" l="1"/>
  <c r="H42" i="40"/>
  <c r="G42" i="40"/>
  <c r="Q43" i="40" l="1"/>
  <c r="Q44" i="40" s="1"/>
  <c r="G44" i="40"/>
  <c r="G11" i="40"/>
  <c r="F41" i="40" l="1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18" i="40" l="1"/>
  <c r="Q19" i="40"/>
  <c r="Q20" i="40"/>
  <c r="Q21" i="40"/>
  <c r="Q22" i="40"/>
  <c r="Q23" i="40"/>
  <c r="P44" i="40" l="1"/>
  <c r="P41" i="40"/>
  <c r="C8" i="33" l="1"/>
  <c r="C8" i="32" l="1"/>
  <c r="D26" i="16" l="1"/>
  <c r="P11" i="40" l="1"/>
  <c r="P12" i="40"/>
  <c r="P13" i="40"/>
  <c r="P14" i="40"/>
  <c r="P15" i="40"/>
  <c r="P16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P43" i="40" l="1"/>
  <c r="D26" i="11"/>
  <c r="D26" i="10"/>
  <c r="F40" i="40" l="1"/>
  <c r="G41" i="40" s="1"/>
  <c r="Q41" i="40" s="1"/>
  <c r="H41" i="40" l="1"/>
  <c r="D21" i="12"/>
  <c r="E21" i="12" s="1"/>
  <c r="F27" i="40"/>
  <c r="F26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G37" i="40" l="1"/>
  <c r="G33" i="40"/>
  <c r="G29" i="40"/>
  <c r="G19" i="40"/>
  <c r="G15" i="40"/>
  <c r="Q15" i="40" s="1"/>
  <c r="G13" i="40"/>
  <c r="Q13" i="40" s="1"/>
  <c r="G17" i="40"/>
  <c r="Q17" i="40" s="1"/>
  <c r="G21" i="40"/>
  <c r="G25" i="40"/>
  <c r="G31" i="40"/>
  <c r="G35" i="40"/>
  <c r="G39" i="40"/>
  <c r="G12" i="40"/>
  <c r="Q12" i="40" s="1"/>
  <c r="G16" i="40"/>
  <c r="Q16" i="40" s="1"/>
  <c r="G20" i="40"/>
  <c r="G24" i="40"/>
  <c r="G30" i="40"/>
  <c r="G34" i="40"/>
  <c r="G38" i="40"/>
  <c r="G14" i="40"/>
  <c r="Q14" i="40" s="1"/>
  <c r="G18" i="40"/>
  <c r="G22" i="40"/>
  <c r="G32" i="40"/>
  <c r="G36" i="40"/>
  <c r="G23" i="40"/>
  <c r="G26" i="40"/>
  <c r="G27" i="40"/>
  <c r="G40" i="40"/>
  <c r="G28" i="40"/>
  <c r="D26" i="14"/>
  <c r="D26" i="13"/>
  <c r="D26" i="12"/>
  <c r="D26" i="15"/>
  <c r="D26" i="17"/>
  <c r="D26" i="18"/>
  <c r="D26" i="19"/>
  <c r="D26" i="22"/>
  <c r="L36" i="40" l="1"/>
  <c r="L37" i="40" s="1"/>
  <c r="H32" i="40"/>
  <c r="L18" i="40"/>
  <c r="L19" i="40" s="1"/>
  <c r="H28" i="40"/>
  <c r="H30" i="40"/>
  <c r="H25" i="40"/>
  <c r="H37" i="40"/>
  <c r="H27" i="40"/>
  <c r="H38" i="40"/>
  <c r="H17" i="40"/>
  <c r="H26" i="40"/>
  <c r="H34" i="40"/>
  <c r="H31" i="40"/>
  <c r="H33" i="40"/>
  <c r="H40" i="40"/>
  <c r="H36" i="40"/>
  <c r="H14" i="40"/>
  <c r="H24" i="40"/>
  <c r="H39" i="40"/>
  <c r="H19" i="40"/>
  <c r="H35" i="40"/>
  <c r="H29" i="40"/>
  <c r="L30" i="40"/>
  <c r="L31" i="40" s="1"/>
  <c r="H23" i="40"/>
  <c r="L24" i="40"/>
  <c r="L25" i="40" s="1"/>
  <c r="Q11" i="40"/>
  <c r="L12" i="40"/>
  <c r="L13" i="40" s="1"/>
  <c r="H22" i="40"/>
  <c r="H21" i="40"/>
  <c r="H20" i="40"/>
  <c r="H16" i="40"/>
  <c r="H18" i="40"/>
  <c r="H12" i="40"/>
  <c r="H15" i="40"/>
  <c r="H13" i="40"/>
  <c r="H11" i="40"/>
  <c r="D26" i="21"/>
  <c r="D26" i="20"/>
  <c r="E14" i="36" l="1"/>
  <c r="E23" i="33"/>
  <c r="E11" i="29"/>
  <c r="E14" i="26"/>
  <c r="E30" i="19"/>
  <c r="E23" i="17"/>
  <c r="E31" i="10"/>
  <c r="E25" i="9"/>
  <c r="E32" i="8"/>
  <c r="D16" i="7"/>
  <c r="E16" i="7" s="1"/>
  <c r="C8" i="37"/>
  <c r="D16" i="37" s="1"/>
  <c r="E16" i="37" s="1"/>
  <c r="C8" i="36"/>
  <c r="D16" i="36" s="1"/>
  <c r="E16" i="36" s="1"/>
  <c r="C8" i="35"/>
  <c r="D16" i="35" s="1"/>
  <c r="E16" i="35" s="1"/>
  <c r="C8" i="34"/>
  <c r="D16" i="34" s="1"/>
  <c r="E16" i="34" s="1"/>
  <c r="D16" i="33"/>
  <c r="E16" i="33" s="1"/>
  <c r="D16" i="32"/>
  <c r="E16" i="32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 s="1"/>
  <c r="D21" i="7"/>
  <c r="E21" i="7" s="1"/>
  <c r="E25" i="7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7"/>
  <c r="E26" i="37" s="1"/>
  <c r="D26" i="36"/>
  <c r="E26" i="36" s="1"/>
  <c r="D26" i="35"/>
  <c r="E26" i="35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 s="1"/>
  <c r="D32" i="37"/>
  <c r="E32" i="37" s="1"/>
  <c r="D31" i="37"/>
  <c r="E31" i="37" s="1"/>
  <c r="D30" i="37"/>
  <c r="E30" i="37" s="1"/>
  <c r="D29" i="37"/>
  <c r="E29" i="37" s="1"/>
  <c r="D28" i="37"/>
  <c r="E28" i="37" s="1"/>
  <c r="D25" i="37"/>
  <c r="E25" i="37" s="1"/>
  <c r="D24" i="37"/>
  <c r="E24" i="37" s="1"/>
  <c r="D23" i="37"/>
  <c r="E23" i="37" s="1"/>
  <c r="D21" i="37"/>
  <c r="E21" i="37" s="1"/>
  <c r="D20" i="37"/>
  <c r="E20" i="37" s="1"/>
  <c r="D19" i="37"/>
  <c r="E19" i="37" s="1"/>
  <c r="D18" i="37"/>
  <c r="E18" i="37" s="1"/>
  <c r="D15" i="37"/>
  <c r="E15" i="37" s="1"/>
  <c r="D14" i="37"/>
  <c r="E14" i="37" s="1"/>
  <c r="D13" i="37"/>
  <c r="E13" i="37" s="1"/>
  <c r="D12" i="37"/>
  <c r="E12" i="37" s="1"/>
  <c r="D11" i="37"/>
  <c r="E11" i="37" s="1"/>
  <c r="D10" i="37"/>
  <c r="E10" i="37" s="1"/>
  <c r="D32" i="36"/>
  <c r="E32" i="36" s="1"/>
  <c r="D31" i="36"/>
  <c r="E31" i="36" s="1"/>
  <c r="D30" i="36"/>
  <c r="E30" i="36" s="1"/>
  <c r="D29" i="36"/>
  <c r="E29" i="36" s="1"/>
  <c r="D28" i="36"/>
  <c r="E28" i="36" s="1"/>
  <c r="E27" i="36"/>
  <c r="D25" i="36"/>
  <c r="E25" i="36" s="1"/>
  <c r="D24" i="36"/>
  <c r="E24" i="36" s="1"/>
  <c r="D23" i="36"/>
  <c r="E23" i="36" s="1"/>
  <c r="D21" i="36"/>
  <c r="E21" i="36" s="1"/>
  <c r="D20" i="36"/>
  <c r="E20" i="36" s="1"/>
  <c r="D19" i="36"/>
  <c r="E19" i="36" s="1"/>
  <c r="D18" i="36"/>
  <c r="E18" i="36" s="1"/>
  <c r="D15" i="36"/>
  <c r="E15" i="36" s="1"/>
  <c r="D14" i="36"/>
  <c r="D13" i="36"/>
  <c r="E13" i="36" s="1"/>
  <c r="D12" i="36"/>
  <c r="E12" i="36" s="1"/>
  <c r="D11" i="36"/>
  <c r="E11" i="36" s="1"/>
  <c r="D10" i="36"/>
  <c r="E10" i="36" s="1"/>
  <c r="D32" i="35"/>
  <c r="E32" i="35" s="1"/>
  <c r="D31" i="35"/>
  <c r="E31" i="35" s="1"/>
  <c r="D30" i="35"/>
  <c r="E30" i="35" s="1"/>
  <c r="D29" i="35"/>
  <c r="E29" i="35" s="1"/>
  <c r="D28" i="35"/>
  <c r="E28" i="35" s="1"/>
  <c r="D25" i="35"/>
  <c r="E25" i="35" s="1"/>
  <c r="D24" i="35"/>
  <c r="E24" i="35" s="1"/>
  <c r="D23" i="35"/>
  <c r="E23" i="35" s="1"/>
  <c r="D21" i="35"/>
  <c r="E21" i="35" s="1"/>
  <c r="D20" i="35"/>
  <c r="E20" i="35" s="1"/>
  <c r="D19" i="35"/>
  <c r="E19" i="35" s="1"/>
  <c r="D18" i="35"/>
  <c r="E18" i="35" s="1"/>
  <c r="D15" i="35"/>
  <c r="E15" i="35" s="1"/>
  <c r="D14" i="35"/>
  <c r="E14" i="35" s="1"/>
  <c r="D13" i="35"/>
  <c r="E13" i="35" s="1"/>
  <c r="D12" i="35"/>
  <c r="E12" i="35" s="1"/>
  <c r="D11" i="35"/>
  <c r="E11" i="35" s="1"/>
  <c r="D10" i="35"/>
  <c r="E10" i="35" s="1"/>
  <c r="D32" i="34"/>
  <c r="E32" i="34" s="1"/>
  <c r="D31" i="34"/>
  <c r="E31" i="34" s="1"/>
  <c r="D30" i="34"/>
  <c r="E30" i="34" s="1"/>
  <c r="D29" i="34"/>
  <c r="E29" i="34" s="1"/>
  <c r="D28" i="34"/>
  <c r="E28" i="34" s="1"/>
  <c r="D25" i="34"/>
  <c r="E25" i="34" s="1"/>
  <c r="D24" i="34"/>
  <c r="E24" i="34" s="1"/>
  <c r="D23" i="34"/>
  <c r="E23" i="34" s="1"/>
  <c r="D21" i="34"/>
  <c r="E21" i="34" s="1"/>
  <c r="D20" i="34"/>
  <c r="E20" i="34" s="1"/>
  <c r="D19" i="34"/>
  <c r="E19" i="34" s="1"/>
  <c r="D18" i="34"/>
  <c r="E18" i="34" s="1"/>
  <c r="D15" i="34"/>
  <c r="E15" i="34" s="1"/>
  <c r="D14" i="34"/>
  <c r="E14" i="34" s="1"/>
  <c r="D13" i="34"/>
  <c r="E13" i="34" s="1"/>
  <c r="D12" i="34"/>
  <c r="E12" i="34" s="1"/>
  <c r="D11" i="34"/>
  <c r="E11" i="34" s="1"/>
  <c r="D10" i="34"/>
  <c r="E10" i="34" s="1"/>
  <c r="D32" i="33"/>
  <c r="E32" i="33" s="1"/>
  <c r="D31" i="33"/>
  <c r="E31" i="33" s="1"/>
  <c r="D30" i="33"/>
  <c r="E30" i="33" s="1"/>
  <c r="D29" i="33"/>
  <c r="E29" i="33" s="1"/>
  <c r="D28" i="33"/>
  <c r="E28" i="33" s="1"/>
  <c r="D25" i="33"/>
  <c r="E25" i="33" s="1"/>
  <c r="D24" i="33"/>
  <c r="E24" i="33" s="1"/>
  <c r="D23" i="33"/>
  <c r="D21" i="33"/>
  <c r="E21" i="33" s="1"/>
  <c r="D20" i="33"/>
  <c r="E20" i="33" s="1"/>
  <c r="D19" i="33"/>
  <c r="E19" i="33" s="1"/>
  <c r="D18" i="33"/>
  <c r="E18" i="33" s="1"/>
  <c r="D15" i="33"/>
  <c r="E15" i="33" s="1"/>
  <c r="D14" i="33"/>
  <c r="E14" i="33" s="1"/>
  <c r="D13" i="33"/>
  <c r="E13" i="33" s="1"/>
  <c r="D12" i="33"/>
  <c r="E12" i="33" s="1"/>
  <c r="D11" i="33"/>
  <c r="E11" i="33" s="1"/>
  <c r="D10" i="33"/>
  <c r="E10" i="33" s="1"/>
  <c r="D32" i="32"/>
  <c r="E32" i="32" s="1"/>
  <c r="D31" i="32"/>
  <c r="E31" i="32" s="1"/>
  <c r="D30" i="32"/>
  <c r="E30" i="32" s="1"/>
  <c r="D29" i="32"/>
  <c r="E29" i="32" s="1"/>
  <c r="D28" i="32"/>
  <c r="E28" i="32" s="1"/>
  <c r="D25" i="32"/>
  <c r="E25" i="32" s="1"/>
  <c r="D24" i="32"/>
  <c r="E24" i="32" s="1"/>
  <c r="D23" i="32"/>
  <c r="E23" i="32" s="1"/>
  <c r="D21" i="32"/>
  <c r="E21" i="32" s="1"/>
  <c r="D20" i="32"/>
  <c r="E20" i="32" s="1"/>
  <c r="D19" i="32"/>
  <c r="E19" i="32" s="1"/>
  <c r="D18" i="32"/>
  <c r="E18" i="32" s="1"/>
  <c r="D15" i="32"/>
  <c r="E15" i="32" s="1"/>
  <c r="D14" i="32"/>
  <c r="E14" i="32" s="1"/>
  <c r="D13" i="32"/>
  <c r="E13" i="32" s="1"/>
  <c r="D12" i="32"/>
  <c r="E12" i="32" s="1"/>
  <c r="D11" i="32"/>
  <c r="E11" i="32" s="1"/>
  <c r="D10" i="32"/>
  <c r="E10" i="32" s="1"/>
  <c r="D32" i="31"/>
  <c r="E32" i="31" s="1"/>
  <c r="D31" i="31"/>
  <c r="E31" i="31" s="1"/>
  <c r="D30" i="31"/>
  <c r="E30" i="31" s="1"/>
  <c r="D29" i="31"/>
  <c r="E29" i="31" s="1"/>
  <c r="D28" i="31"/>
  <c r="E28" i="31" s="1"/>
  <c r="D25" i="31"/>
  <c r="E25" i="31" s="1"/>
  <c r="D24" i="31"/>
  <c r="E24" i="31" s="1"/>
  <c r="D23" i="31"/>
  <c r="E23" i="31" s="1"/>
  <c r="D21" i="31"/>
  <c r="E21" i="31" s="1"/>
  <c r="D20" i="31"/>
  <c r="E20" i="31" s="1"/>
  <c r="D19" i="31"/>
  <c r="E19" i="31" s="1"/>
  <c r="D18" i="31"/>
  <c r="E18" i="31" s="1"/>
  <c r="D15" i="31"/>
  <c r="E15" i="31" s="1"/>
  <c r="D14" i="31"/>
  <c r="E14" i="31" s="1"/>
  <c r="D13" i="31"/>
  <c r="E13" i="31" s="1"/>
  <c r="D12" i="31"/>
  <c r="E12" i="31" s="1"/>
  <c r="D11" i="31"/>
  <c r="E11" i="31" s="1"/>
  <c r="D10" i="31"/>
  <c r="E10" i="31" s="1"/>
  <c r="D32" i="30"/>
  <c r="E32" i="30" s="1"/>
  <c r="D31" i="30"/>
  <c r="E31" i="30" s="1"/>
  <c r="D30" i="30"/>
  <c r="E30" i="30" s="1"/>
  <c r="D29" i="30"/>
  <c r="E29" i="30" s="1"/>
  <c r="D28" i="30"/>
  <c r="E27" i="30"/>
  <c r="D25" i="30"/>
  <c r="E25" i="30" s="1"/>
  <c r="D24" i="30"/>
  <c r="E24" i="30" s="1"/>
  <c r="D23" i="30"/>
  <c r="E23" i="30" s="1"/>
  <c r="D21" i="30"/>
  <c r="E21" i="30" s="1"/>
  <c r="D20" i="30"/>
  <c r="E20" i="30" s="1"/>
  <c r="D19" i="30"/>
  <c r="E19" i="30" s="1"/>
  <c r="D18" i="30"/>
  <c r="E18" i="30" s="1"/>
  <c r="D15" i="30"/>
  <c r="E15" i="30" s="1"/>
  <c r="D14" i="30"/>
  <c r="E14" i="30" s="1"/>
  <c r="D13" i="30"/>
  <c r="E13" i="30" s="1"/>
  <c r="D12" i="30"/>
  <c r="E12" i="30" s="1"/>
  <c r="D11" i="30"/>
  <c r="E11" i="30" s="1"/>
  <c r="D10" i="30"/>
  <c r="E10" i="30" s="1"/>
  <c r="D32" i="29"/>
  <c r="E32" i="29" s="1"/>
  <c r="D31" i="29"/>
  <c r="E31" i="29" s="1"/>
  <c r="D30" i="29"/>
  <c r="E30" i="29" s="1"/>
  <c r="D29" i="29"/>
  <c r="E29" i="29" s="1"/>
  <c r="D28" i="29"/>
  <c r="E28" i="29" s="1"/>
  <c r="D25" i="29"/>
  <c r="E25" i="29" s="1"/>
  <c r="D24" i="29"/>
  <c r="E24" i="29" s="1"/>
  <c r="D23" i="29"/>
  <c r="E23" i="29" s="1"/>
  <c r="D21" i="29"/>
  <c r="E21" i="29" s="1"/>
  <c r="D20" i="29"/>
  <c r="E20" i="29" s="1"/>
  <c r="D19" i="29"/>
  <c r="E19" i="29" s="1"/>
  <c r="D18" i="29"/>
  <c r="E18" i="29" s="1"/>
  <c r="D15" i="29"/>
  <c r="E15" i="29" s="1"/>
  <c r="D14" i="29"/>
  <c r="E14" i="29" s="1"/>
  <c r="D13" i="29"/>
  <c r="E13" i="29" s="1"/>
  <c r="D12" i="29"/>
  <c r="E12" i="29" s="1"/>
  <c r="D11" i="29"/>
  <c r="D10" i="29"/>
  <c r="E10" i="29" s="1"/>
  <c r="D32" i="28"/>
  <c r="E32" i="28" s="1"/>
  <c r="D31" i="28"/>
  <c r="E31" i="28" s="1"/>
  <c r="D30" i="28"/>
  <c r="E30" i="28" s="1"/>
  <c r="D29" i="28"/>
  <c r="E29" i="28" s="1"/>
  <c r="D28" i="28"/>
  <c r="E28" i="28" s="1"/>
  <c r="D25" i="28"/>
  <c r="E25" i="28" s="1"/>
  <c r="D24" i="28"/>
  <c r="E24" i="28" s="1"/>
  <c r="D23" i="28"/>
  <c r="E23" i="28" s="1"/>
  <c r="D21" i="28"/>
  <c r="E21" i="28" s="1"/>
  <c r="D20" i="28"/>
  <c r="E20" i="28" s="1"/>
  <c r="D19" i="28"/>
  <c r="E19" i="28" s="1"/>
  <c r="D18" i="28"/>
  <c r="E18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32" i="27"/>
  <c r="E32" i="27" s="1"/>
  <c r="D31" i="27"/>
  <c r="E31" i="27" s="1"/>
  <c r="D30" i="27"/>
  <c r="E30" i="27" s="1"/>
  <c r="D29" i="27"/>
  <c r="E29" i="27" s="1"/>
  <c r="D28" i="27"/>
  <c r="E28" i="27" s="1"/>
  <c r="D25" i="27"/>
  <c r="E25" i="27" s="1"/>
  <c r="D24" i="27"/>
  <c r="E24" i="27" s="1"/>
  <c r="D23" i="27"/>
  <c r="E23" i="27" s="1"/>
  <c r="D21" i="27"/>
  <c r="E21" i="27" s="1"/>
  <c r="D20" i="27"/>
  <c r="E20" i="27" s="1"/>
  <c r="D19" i="27"/>
  <c r="E19" i="27" s="1"/>
  <c r="D18" i="27"/>
  <c r="E18" i="27" s="1"/>
  <c r="D15" i="27"/>
  <c r="E15" i="27" s="1"/>
  <c r="D14" i="27"/>
  <c r="E14" i="27" s="1"/>
  <c r="D13" i="27"/>
  <c r="E13" i="27" s="1"/>
  <c r="D12" i="27"/>
  <c r="E12" i="27" s="1"/>
  <c r="D11" i="27"/>
  <c r="E11" i="27" s="1"/>
  <c r="D10" i="27"/>
  <c r="E10" i="27" s="1"/>
  <c r="D32" i="26"/>
  <c r="E32" i="26" s="1"/>
  <c r="D31" i="26"/>
  <c r="E31" i="26" s="1"/>
  <c r="D30" i="26"/>
  <c r="E30" i="26" s="1"/>
  <c r="D29" i="26"/>
  <c r="E29" i="26" s="1"/>
  <c r="D28" i="26"/>
  <c r="E28" i="26" s="1"/>
  <c r="D25" i="26"/>
  <c r="E25" i="26" s="1"/>
  <c r="D24" i="26"/>
  <c r="E24" i="26" s="1"/>
  <c r="D23" i="26"/>
  <c r="E23" i="26" s="1"/>
  <c r="D21" i="26"/>
  <c r="E21" i="26" s="1"/>
  <c r="D20" i="26"/>
  <c r="E20" i="26" s="1"/>
  <c r="D19" i="26"/>
  <c r="E19" i="26" s="1"/>
  <c r="D18" i="26"/>
  <c r="E18" i="26" s="1"/>
  <c r="D15" i="26"/>
  <c r="E15" i="26" s="1"/>
  <c r="D14" i="26"/>
  <c r="D13" i="26"/>
  <c r="E13" i="26" s="1"/>
  <c r="D12" i="26"/>
  <c r="E12" i="26" s="1"/>
  <c r="D11" i="26"/>
  <c r="E11" i="26" s="1"/>
  <c r="D10" i="26"/>
  <c r="E10" i="26" s="1"/>
  <c r="D32" i="25"/>
  <c r="E32" i="25" s="1"/>
  <c r="D31" i="25"/>
  <c r="E31" i="25" s="1"/>
  <c r="D30" i="25"/>
  <c r="E30" i="25" s="1"/>
  <c r="D29" i="25"/>
  <c r="E29" i="25" s="1"/>
  <c r="D28" i="25"/>
  <c r="E28" i="25" s="1"/>
  <c r="D25" i="25"/>
  <c r="E25" i="25" s="1"/>
  <c r="D24" i="25"/>
  <c r="E24" i="25" s="1"/>
  <c r="D23" i="25"/>
  <c r="E23" i="25" s="1"/>
  <c r="D21" i="25"/>
  <c r="E21" i="25" s="1"/>
  <c r="D20" i="25"/>
  <c r="E20" i="25" s="1"/>
  <c r="D19" i="25"/>
  <c r="E19" i="25" s="1"/>
  <c r="D18" i="25"/>
  <c r="E17" i="25"/>
  <c r="D15" i="25"/>
  <c r="E15" i="25" s="1"/>
  <c r="D14" i="25"/>
  <c r="E14" i="25" s="1"/>
  <c r="D13" i="25"/>
  <c r="E13" i="25" s="1"/>
  <c r="D12" i="25"/>
  <c r="E12" i="25" s="1"/>
  <c r="D11" i="25"/>
  <c r="E11" i="25" s="1"/>
  <c r="D10" i="25"/>
  <c r="E10" i="25" s="1"/>
  <c r="D32" i="24"/>
  <c r="E32" i="24" s="1"/>
  <c r="D31" i="24"/>
  <c r="E31" i="24" s="1"/>
  <c r="D30" i="24"/>
  <c r="E30" i="24" s="1"/>
  <c r="D29" i="24"/>
  <c r="E29" i="24" s="1"/>
  <c r="D28" i="24"/>
  <c r="E28" i="24" s="1"/>
  <c r="D25" i="24"/>
  <c r="E25" i="24" s="1"/>
  <c r="D24" i="24"/>
  <c r="E24" i="24" s="1"/>
  <c r="D23" i="24"/>
  <c r="E23" i="24" s="1"/>
  <c r="D21" i="24"/>
  <c r="E21" i="24" s="1"/>
  <c r="D20" i="24"/>
  <c r="E20" i="24" s="1"/>
  <c r="D19" i="24"/>
  <c r="E19" i="24" s="1"/>
  <c r="D18" i="24"/>
  <c r="E18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32" i="23"/>
  <c r="E32" i="23" s="1"/>
  <c r="D31" i="23"/>
  <c r="E31" i="23" s="1"/>
  <c r="D30" i="23"/>
  <c r="E30" i="23" s="1"/>
  <c r="D29" i="23"/>
  <c r="E29" i="23" s="1"/>
  <c r="D28" i="23"/>
  <c r="E28" i="23" s="1"/>
  <c r="D25" i="23"/>
  <c r="E25" i="23" s="1"/>
  <c r="D24" i="23"/>
  <c r="E24" i="23" s="1"/>
  <c r="D23" i="23"/>
  <c r="E23" i="23" s="1"/>
  <c r="D21" i="23"/>
  <c r="E21" i="23" s="1"/>
  <c r="D20" i="23"/>
  <c r="E20" i="23" s="1"/>
  <c r="D19" i="23"/>
  <c r="E19" i="23" s="1"/>
  <c r="D18" i="23"/>
  <c r="E18" i="23" s="1"/>
  <c r="D15" i="23"/>
  <c r="E15" i="23" s="1"/>
  <c r="D14" i="23"/>
  <c r="E14" i="23" s="1"/>
  <c r="D13" i="23"/>
  <c r="E13" i="23" s="1"/>
  <c r="D12" i="23"/>
  <c r="E12" i="23" s="1"/>
  <c r="D11" i="23"/>
  <c r="E11" i="23" s="1"/>
  <c r="D10" i="23"/>
  <c r="E10" i="23" s="1"/>
  <c r="D32" i="22"/>
  <c r="E32" i="22" s="1"/>
  <c r="D31" i="22"/>
  <c r="E31" i="22" s="1"/>
  <c r="D30" i="22"/>
  <c r="E30" i="22" s="1"/>
  <c r="D29" i="22"/>
  <c r="E29" i="22" s="1"/>
  <c r="D28" i="22"/>
  <c r="E28" i="22" s="1"/>
  <c r="E26" i="22"/>
  <c r="D25" i="22"/>
  <c r="E25" i="22" s="1"/>
  <c r="D24" i="22"/>
  <c r="E24" i="22" s="1"/>
  <c r="D23" i="22"/>
  <c r="E23" i="22" s="1"/>
  <c r="D21" i="22"/>
  <c r="E21" i="22" s="1"/>
  <c r="D20" i="22"/>
  <c r="E20" i="22" s="1"/>
  <c r="D19" i="22"/>
  <c r="E19" i="22" s="1"/>
  <c r="D18" i="22"/>
  <c r="E18" i="22" s="1"/>
  <c r="D15" i="22"/>
  <c r="E15" i="22" s="1"/>
  <c r="D14" i="22"/>
  <c r="E14" i="22" s="1"/>
  <c r="D13" i="22"/>
  <c r="E13" i="22" s="1"/>
  <c r="D12" i="22"/>
  <c r="E12" i="22" s="1"/>
  <c r="D11" i="22"/>
  <c r="E11" i="22" s="1"/>
  <c r="D10" i="22"/>
  <c r="E10" i="22" s="1"/>
  <c r="D32" i="21"/>
  <c r="E32" i="21" s="1"/>
  <c r="D31" i="21"/>
  <c r="E31" i="21" s="1"/>
  <c r="D30" i="21"/>
  <c r="E30" i="21" s="1"/>
  <c r="D29" i="21"/>
  <c r="E29" i="21" s="1"/>
  <c r="D28" i="21"/>
  <c r="E28" i="21" s="1"/>
  <c r="E26" i="21"/>
  <c r="D25" i="21"/>
  <c r="E25" i="21" s="1"/>
  <c r="D24" i="21"/>
  <c r="E24" i="21" s="1"/>
  <c r="D23" i="21"/>
  <c r="E23" i="21" s="1"/>
  <c r="D21" i="21"/>
  <c r="E21" i="21" s="1"/>
  <c r="D20" i="21"/>
  <c r="E20" i="21" s="1"/>
  <c r="D19" i="21"/>
  <c r="E19" i="21" s="1"/>
  <c r="D18" i="21"/>
  <c r="E18" i="21" s="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32" i="20"/>
  <c r="E32" i="20" s="1"/>
  <c r="D31" i="20"/>
  <c r="E31" i="20" s="1"/>
  <c r="D30" i="20"/>
  <c r="E30" i="20" s="1"/>
  <c r="D29" i="20"/>
  <c r="E29" i="20" s="1"/>
  <c r="D28" i="20"/>
  <c r="E28" i="20" s="1"/>
  <c r="E26" i="20"/>
  <c r="D25" i="20"/>
  <c r="E25" i="20" s="1"/>
  <c r="D24" i="20"/>
  <c r="E24" i="20" s="1"/>
  <c r="D23" i="20"/>
  <c r="E23" i="20" s="1"/>
  <c r="D21" i="20"/>
  <c r="E21" i="20" s="1"/>
  <c r="D20" i="20"/>
  <c r="E20" i="20" s="1"/>
  <c r="D19" i="20"/>
  <c r="E19" i="20" s="1"/>
  <c r="D18" i="20"/>
  <c r="E18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32" i="19"/>
  <c r="E32" i="19" s="1"/>
  <c r="D31" i="19"/>
  <c r="E31" i="19" s="1"/>
  <c r="D30" i="19"/>
  <c r="D29" i="19"/>
  <c r="E29" i="19" s="1"/>
  <c r="D28" i="19"/>
  <c r="E28" i="19" s="1"/>
  <c r="E26" i="19"/>
  <c r="D25" i="19"/>
  <c r="E25" i="19" s="1"/>
  <c r="D24" i="19"/>
  <c r="E24" i="19" s="1"/>
  <c r="D23" i="19"/>
  <c r="E23" i="19" s="1"/>
  <c r="D21" i="19"/>
  <c r="E21" i="19" s="1"/>
  <c r="D20" i="19"/>
  <c r="E20" i="19" s="1"/>
  <c r="D19" i="19"/>
  <c r="E19" i="19" s="1"/>
  <c r="D18" i="19"/>
  <c r="E18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32" i="18"/>
  <c r="E32" i="18" s="1"/>
  <c r="D31" i="18"/>
  <c r="E31" i="18" s="1"/>
  <c r="D30" i="18"/>
  <c r="E30" i="18" s="1"/>
  <c r="D29" i="18"/>
  <c r="E29" i="18" s="1"/>
  <c r="D28" i="18"/>
  <c r="E28" i="18" s="1"/>
  <c r="E26" i="18"/>
  <c r="D25" i="18"/>
  <c r="E25" i="18" s="1"/>
  <c r="D24" i="18"/>
  <c r="E24" i="18" s="1"/>
  <c r="D23" i="18"/>
  <c r="E23" i="18" s="1"/>
  <c r="D21" i="18"/>
  <c r="E21" i="18" s="1"/>
  <c r="D20" i="18"/>
  <c r="E20" i="18" s="1"/>
  <c r="D19" i="18"/>
  <c r="E19" i="18" s="1"/>
  <c r="D18" i="18"/>
  <c r="E18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32" i="17"/>
  <c r="E32" i="17" s="1"/>
  <c r="D31" i="17"/>
  <c r="E31" i="17" s="1"/>
  <c r="D30" i="17"/>
  <c r="E30" i="17" s="1"/>
  <c r="D29" i="17"/>
  <c r="E29" i="17" s="1"/>
  <c r="D28" i="17"/>
  <c r="E28" i="17" s="1"/>
  <c r="E26" i="17"/>
  <c r="D25" i="17"/>
  <c r="E25" i="17" s="1"/>
  <c r="D24" i="17"/>
  <c r="E24" i="17" s="1"/>
  <c r="D23" i="17"/>
  <c r="D21" i="17"/>
  <c r="E21" i="17" s="1"/>
  <c r="D20" i="17"/>
  <c r="E20" i="17" s="1"/>
  <c r="D19" i="17"/>
  <c r="E19" i="17" s="1"/>
  <c r="D18" i="17"/>
  <c r="E18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32" i="16"/>
  <c r="E32" i="16" s="1"/>
  <c r="D31" i="16"/>
  <c r="E31" i="16" s="1"/>
  <c r="D30" i="16"/>
  <c r="E30" i="16" s="1"/>
  <c r="D29" i="16"/>
  <c r="E29" i="16" s="1"/>
  <c r="D28" i="16"/>
  <c r="E28" i="16" s="1"/>
  <c r="E26" i="16"/>
  <c r="D25" i="16"/>
  <c r="E25" i="16" s="1"/>
  <c r="D24" i="16"/>
  <c r="E24" i="16" s="1"/>
  <c r="D23" i="16"/>
  <c r="E23" i="16" s="1"/>
  <c r="D21" i="16"/>
  <c r="E21" i="16" s="1"/>
  <c r="D20" i="16"/>
  <c r="E20" i="16" s="1"/>
  <c r="D19" i="16"/>
  <c r="E19" i="16" s="1"/>
  <c r="D18" i="16"/>
  <c r="E18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32" i="15"/>
  <c r="E32" i="15" s="1"/>
  <c r="D31" i="15"/>
  <c r="E31" i="15" s="1"/>
  <c r="D30" i="15"/>
  <c r="E30" i="15" s="1"/>
  <c r="D29" i="15"/>
  <c r="E29" i="15" s="1"/>
  <c r="D28" i="15"/>
  <c r="E28" i="15" s="1"/>
  <c r="E26" i="15"/>
  <c r="D25" i="15"/>
  <c r="E25" i="15" s="1"/>
  <c r="D24" i="15"/>
  <c r="E24" i="15" s="1"/>
  <c r="D23" i="15"/>
  <c r="E23" i="15" s="1"/>
  <c r="D21" i="15"/>
  <c r="E21" i="15" s="1"/>
  <c r="D20" i="15"/>
  <c r="E20" i="15" s="1"/>
  <c r="D19" i="15"/>
  <c r="E19" i="15" s="1"/>
  <c r="D18" i="15"/>
  <c r="E18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32" i="14"/>
  <c r="E32" i="14" s="1"/>
  <c r="D31" i="14"/>
  <c r="E31" i="14" s="1"/>
  <c r="D30" i="14"/>
  <c r="E30" i="14" s="1"/>
  <c r="D29" i="14"/>
  <c r="E29" i="14" s="1"/>
  <c r="D28" i="14"/>
  <c r="E28" i="14" s="1"/>
  <c r="E26" i="14"/>
  <c r="D25" i="14"/>
  <c r="E25" i="14" s="1"/>
  <c r="D24" i="14"/>
  <c r="E24" i="14" s="1"/>
  <c r="D23" i="14"/>
  <c r="E23" i="14" s="1"/>
  <c r="D21" i="14"/>
  <c r="E21" i="14" s="1"/>
  <c r="D20" i="14"/>
  <c r="E20" i="14" s="1"/>
  <c r="D19" i="14"/>
  <c r="E19" i="14" s="1"/>
  <c r="D18" i="14"/>
  <c r="E18" i="14" s="1"/>
  <c r="D15" i="14"/>
  <c r="E15" i="14" s="1"/>
  <c r="D14" i="14"/>
  <c r="E14" i="14" s="1"/>
  <c r="D13" i="14"/>
  <c r="E13" i="14" s="1"/>
  <c r="D12" i="14"/>
  <c r="E12" i="14" s="1"/>
  <c r="D11" i="14"/>
  <c r="E11" i="14" s="1"/>
  <c r="D32" i="13"/>
  <c r="E32" i="13" s="1"/>
  <c r="D31" i="13"/>
  <c r="E31" i="13" s="1"/>
  <c r="D30" i="13"/>
  <c r="E30" i="13" s="1"/>
  <c r="D29" i="13"/>
  <c r="E29" i="13" s="1"/>
  <c r="D28" i="13"/>
  <c r="E28" i="13" s="1"/>
  <c r="E27" i="13"/>
  <c r="E26" i="13"/>
  <c r="D25" i="13"/>
  <c r="E25" i="13" s="1"/>
  <c r="D24" i="13"/>
  <c r="E24" i="13" s="1"/>
  <c r="D23" i="13"/>
  <c r="E23" i="13" s="1"/>
  <c r="D21" i="13"/>
  <c r="E21" i="13" s="1"/>
  <c r="D20" i="13"/>
  <c r="E20" i="13" s="1"/>
  <c r="D19" i="13"/>
  <c r="E19" i="13" s="1"/>
  <c r="D18" i="13"/>
  <c r="E18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32" i="12"/>
  <c r="E32" i="12" s="1"/>
  <c r="D31" i="12"/>
  <c r="E31" i="12" s="1"/>
  <c r="D30" i="12"/>
  <c r="E30" i="12" s="1"/>
  <c r="D29" i="12"/>
  <c r="E29" i="12" s="1"/>
  <c r="D28" i="12"/>
  <c r="E28" i="12" s="1"/>
  <c r="E26" i="12"/>
  <c r="D25" i="12"/>
  <c r="E25" i="12" s="1"/>
  <c r="D24" i="12"/>
  <c r="E24" i="12" s="1"/>
  <c r="D23" i="12"/>
  <c r="E23" i="12" s="1"/>
  <c r="D20" i="12"/>
  <c r="E20" i="12" s="1"/>
  <c r="D19" i="12"/>
  <c r="E19" i="12" s="1"/>
  <c r="D18" i="12"/>
  <c r="E18" i="12" s="1"/>
  <c r="E17" i="12"/>
  <c r="D15" i="12"/>
  <c r="E15" i="12" s="1"/>
  <c r="D14" i="12"/>
  <c r="E14" i="12" s="1"/>
  <c r="D13" i="12"/>
  <c r="E13" i="12" s="1"/>
  <c r="D12" i="12"/>
  <c r="E12" i="12" s="1"/>
  <c r="D11" i="12"/>
  <c r="E11" i="12" s="1"/>
  <c r="D10" i="12"/>
  <c r="E10" i="12" s="1"/>
  <c r="D32" i="11"/>
  <c r="E32" i="11" s="1"/>
  <c r="D31" i="11"/>
  <c r="E31" i="11" s="1"/>
  <c r="D30" i="11"/>
  <c r="E30" i="11" s="1"/>
  <c r="D29" i="11"/>
  <c r="E29" i="11" s="1"/>
  <c r="D28" i="11"/>
  <c r="E28" i="11" s="1"/>
  <c r="E26" i="11"/>
  <c r="D25" i="11"/>
  <c r="E25" i="11" s="1"/>
  <c r="D24" i="11"/>
  <c r="E24" i="11" s="1"/>
  <c r="D23" i="11"/>
  <c r="E23" i="11" s="1"/>
  <c r="D21" i="11"/>
  <c r="E21" i="11" s="1"/>
  <c r="D20" i="11"/>
  <c r="E20" i="11" s="1"/>
  <c r="D19" i="11"/>
  <c r="E19" i="11" s="1"/>
  <c r="D18" i="11"/>
  <c r="E18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32" i="10"/>
  <c r="E32" i="10" s="1"/>
  <c r="D31" i="10"/>
  <c r="D30" i="10"/>
  <c r="E30" i="10" s="1"/>
  <c r="D29" i="10"/>
  <c r="E29" i="10" s="1"/>
  <c r="D28" i="10"/>
  <c r="E28" i="10" s="1"/>
  <c r="E26" i="10"/>
  <c r="D25" i="10"/>
  <c r="E25" i="10" s="1"/>
  <c r="D24" i="10"/>
  <c r="E24" i="10" s="1"/>
  <c r="D23" i="10"/>
  <c r="E23" i="10" s="1"/>
  <c r="D21" i="10"/>
  <c r="E21" i="10" s="1"/>
  <c r="D20" i="10"/>
  <c r="E20" i="10" s="1"/>
  <c r="D19" i="10"/>
  <c r="E19" i="10" s="1"/>
  <c r="D18" i="10"/>
  <c r="E18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B7" i="8"/>
  <c r="B7" i="9" s="1"/>
  <c r="B7" i="10" s="1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35" s="1"/>
  <c r="B7" i="36" s="1"/>
  <c r="B7" i="37" s="1"/>
  <c r="D32" i="9"/>
  <c r="E32" i="9" s="1"/>
  <c r="D31" i="9"/>
  <c r="E31" i="9" s="1"/>
  <c r="D30" i="9"/>
  <c r="E30" i="9" s="1"/>
  <c r="D29" i="9"/>
  <c r="E29" i="9" s="1"/>
  <c r="D28" i="9"/>
  <c r="E28" i="9" s="1"/>
  <c r="D25" i="9"/>
  <c r="D24" i="9"/>
  <c r="E24" i="9" s="1"/>
  <c r="D23" i="9"/>
  <c r="E23" i="9" s="1"/>
  <c r="D21" i="9"/>
  <c r="E21" i="9" s="1"/>
  <c r="D20" i="9"/>
  <c r="E20" i="9" s="1"/>
  <c r="D19" i="9"/>
  <c r="E19" i="9" s="1"/>
  <c r="D18" i="9"/>
  <c r="E18" i="9" s="1"/>
  <c r="D15" i="9"/>
  <c r="E15" i="9" s="1"/>
  <c r="D14" i="9"/>
  <c r="E14" i="9" s="1"/>
  <c r="D13" i="9"/>
  <c r="E13" i="9" s="1"/>
  <c r="D12" i="9"/>
  <c r="E12" i="9" s="1"/>
  <c r="D11" i="9"/>
  <c r="E11" i="9" s="1"/>
  <c r="D10" i="9"/>
  <c r="E10" i="9" s="1"/>
  <c r="D32" i="8"/>
  <c r="D31" i="8"/>
  <c r="E31" i="8" s="1"/>
  <c r="D30" i="8"/>
  <c r="E30" i="8" s="1"/>
  <c r="D29" i="8"/>
  <c r="E29" i="8" s="1"/>
  <c r="D28" i="8"/>
  <c r="E28" i="8" s="1"/>
  <c r="D25" i="8"/>
  <c r="E25" i="8" s="1"/>
  <c r="D24" i="8"/>
  <c r="E24" i="8" s="1"/>
  <c r="D23" i="8"/>
  <c r="E23" i="8" s="1"/>
  <c r="D21" i="8"/>
  <c r="E21" i="8" s="1"/>
  <c r="D20" i="8"/>
  <c r="E20" i="8" s="1"/>
  <c r="D19" i="8"/>
  <c r="E19" i="8" s="1"/>
  <c r="D18" i="8"/>
  <c r="E18" i="8" s="1"/>
  <c r="D15" i="8"/>
  <c r="E15" i="8" s="1"/>
  <c r="D14" i="8"/>
  <c r="E14" i="8" s="1"/>
  <c r="D13" i="8"/>
  <c r="E13" i="8" s="1"/>
  <c r="D12" i="8"/>
  <c r="E12" i="8" s="1"/>
  <c r="D11" i="8"/>
  <c r="E11" i="8" s="1"/>
  <c r="D10" i="8"/>
  <c r="E10" i="8" s="1"/>
  <c r="D32" i="7"/>
  <c r="E32" i="7" s="1"/>
  <c r="D11" i="7"/>
  <c r="E11" i="7" s="1"/>
  <c r="D12" i="7"/>
  <c r="E12" i="7" s="1"/>
  <c r="D13" i="7"/>
  <c r="E13" i="7" s="1"/>
  <c r="D14" i="7"/>
  <c r="E14" i="7" s="1"/>
  <c r="D15" i="7"/>
  <c r="E15" i="7" s="1"/>
  <c r="D18" i="7"/>
  <c r="E18" i="7" s="1"/>
  <c r="D19" i="7"/>
  <c r="E19" i="7" s="1"/>
  <c r="D20" i="7"/>
  <c r="E20" i="7" s="1"/>
  <c r="D23" i="7"/>
  <c r="E23" i="7" s="1"/>
  <c r="D25" i="7"/>
  <c r="D28" i="7"/>
  <c r="E28" i="7" s="1"/>
  <c r="D29" i="7"/>
  <c r="E29" i="7" s="1"/>
  <c r="D30" i="7"/>
  <c r="E30" i="7" s="1"/>
  <c r="D31" i="7"/>
  <c r="E31" i="7" s="1"/>
  <c r="D10" i="7"/>
  <c r="E10" i="7" s="1"/>
  <c r="Q46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<sst xmlns="http://schemas.openxmlformats.org/spreadsheetml/2006/main" count="754" uniqueCount="48">
  <si>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</si>
  <si>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</si>
  <si>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</si>
  <si>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</si>
  <si>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</si>
  <si>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</si>
  <si>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</si>
  <si>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</si>
  <si>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</si>
  <si>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</si>
  <si>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</si>
  <si>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</si>
  <si>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</si>
  <si>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</si>
  <si>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</si>
  <si>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</si>
  <si>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</si>
  <si>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</si>
  <si>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</si>
  <si>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</si>
  <si>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</si>
  <si>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</si>
  <si>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LUIS AGUILERA</t>
  </si>
  <si>
    <t>Proyección</t>
  </si>
  <si>
    <t>Proy con avance</t>
  </si>
  <si>
    <t>Diferencia</t>
  </si>
  <si>
    <t>Control avance mensual con proyección</t>
  </si>
  <si>
    <t>m3  --&gt;</t>
  </si>
  <si>
    <t>l/s  --&gt;</t>
  </si>
  <si>
    <t>Meta</t>
  </si>
  <si>
    <t>Q Intantaneo</t>
  </si>
  <si>
    <t>&lt;-- Real mes finalizado</t>
  </si>
  <si>
    <t>Control parcial semanal</t>
  </si>
  <si>
    <t>Limpieza filtro 9:00 hasta 9:45</t>
  </si>
  <si>
    <t>Limpieza de filtro</t>
  </si>
  <si>
    <t>Limpieza filtro 14:00 hasta 15:00</t>
  </si>
  <si>
    <t>Aporte  1 al 6 de Julio</t>
  </si>
  <si>
    <t>Aporte  7 al 12 de Julio</t>
  </si>
  <si>
    <t>Aporte  13 al 18 de Julio</t>
  </si>
  <si>
    <t>Aporte  19 al 24 de Julio</t>
  </si>
  <si>
    <t>Aporte  25 al 31 de Julio</t>
  </si>
  <si>
    <t>Limpieza filtro desde las 14:00 hasta 15:00</t>
  </si>
  <si>
    <t>Limpieza filtro desde las 17:00 hasta 18:00</t>
  </si>
  <si>
    <t>Limpieza filtro desde las 16:00 hasta 17:00</t>
  </si>
  <si>
    <t>Limpieza de filtro 13:00 hasta 14:00</t>
  </si>
  <si>
    <t xml:space="preserve">Congelamiento </t>
  </si>
  <si>
    <t xml:space="preserve">Limpieza filtro desde 16:00 hasta 17:00 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</si>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</sst>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29" xfId="0" applyFill="1" applyBorder="1"/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15" fontId="11" fillId="2" borderId="31" xfId="0" applyNumberFormat="1" applyFont="1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5" xfId="0" applyFill="1" applyBorder="1"/>
    <xf numFmtId="0" fontId="0" fillId="5" borderId="46" xfId="0" applyFill="1" applyBorder="1"/>
    <xf numFmtId="0" fontId="1" fillId="5" borderId="47" xfId="0" applyFont="1" applyFill="1" applyBorder="1"/>
    <xf numFmtId="0" fontId="0" fillId="5" borderId="48" xfId="0" applyFont="1" applyFill="1" applyBorder="1"/>
    <xf numFmtId="4" fontId="11" fillId="5" borderId="44" xfId="0" applyNumberFormat="1" applyFont="1" applyFill="1" applyBorder="1" applyAlignment="1">
      <alignment horizontal="center"/>
    </xf>
    <xf numFmtId="4" fontId="11" fillId="5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0" fillId="2" borderId="0" xfId="1" applyNumberFormat="1" applyFon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19931F8-7FED-4FD3-8DD5-C109DCE5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B23" zoomScale="90" zoomScaleNormal="90" workbookViewId="0">
      <selection activeCell="J47" sqref="J47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</cols>
  <sheetData>
    <row r="1" spans="1:23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58"/>
      <c r="B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58"/>
      <c r="B4" s="58"/>
      <c r="C4" s="72" t="s">
        <v>20</v>
      </c>
      <c r="D4" s="58"/>
      <c r="E4" s="58"/>
      <c r="F4" s="58"/>
      <c r="G4" s="58"/>
      <c r="H4" s="58"/>
      <c r="I4" s="58"/>
      <c r="J4" s="58"/>
      <c r="K4" s="58"/>
      <c r="L4" s="76"/>
      <c r="M4" s="78"/>
      <c r="N4" s="78"/>
      <c r="O4" s="78"/>
      <c r="P4" s="78"/>
      <c r="Q4" s="78"/>
      <c r="R4" s="78"/>
      <c r="S4" s="58"/>
      <c r="T4" s="58"/>
      <c r="U4" s="58"/>
      <c r="V4" s="58"/>
      <c r="W4" s="58"/>
    </row>
    <row r="5" spans="1:23" x14ac:dyDescent="0.35">
      <c r="A5" s="58"/>
      <c r="B5" s="58"/>
      <c r="C5" s="72" t="s">
        <v>19</v>
      </c>
      <c r="D5" s="72"/>
      <c r="E5" s="72"/>
      <c r="F5" s="72"/>
      <c r="G5" s="72"/>
      <c r="H5" s="72"/>
      <c r="I5" s="58"/>
      <c r="J5" s="58"/>
      <c r="K5" s="58"/>
      <c r="L5" s="76"/>
      <c r="M5" s="78"/>
      <c r="N5" s="78"/>
      <c r="O5" s="72" t="s">
        <v>26</v>
      </c>
      <c r="P5" s="78"/>
      <c r="Q5" s="78"/>
      <c r="R5" s="78"/>
      <c r="S5" s="58"/>
      <c r="T5" s="58"/>
      <c r="U5" s="58"/>
      <c r="V5" s="58"/>
      <c r="W5" s="58"/>
    </row>
    <row r="6" spans="1:23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78"/>
      <c r="M6" s="78"/>
      <c r="N6" s="78"/>
      <c r="O6" s="58"/>
      <c r="P6" s="58"/>
      <c r="Q6" s="58"/>
      <c r="S6" s="58"/>
      <c r="T6" s="58"/>
      <c r="U6" s="58"/>
      <c r="V6" s="58"/>
      <c r="W6" s="58"/>
    </row>
    <row r="7" spans="1:23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78"/>
      <c r="M7" s="78"/>
      <c r="N7" s="78"/>
      <c r="O7" s="78"/>
      <c r="P7" s="78"/>
      <c r="Q7" s="78"/>
      <c r="R7" s="78"/>
      <c r="S7" s="58"/>
      <c r="T7" s="58"/>
      <c r="U7" s="58"/>
      <c r="V7" s="58"/>
      <c r="W7" s="58"/>
    </row>
    <row r="8" spans="1:23" x14ac:dyDescent="0.35">
      <c r="A8" s="58"/>
      <c r="B8" s="58"/>
      <c r="C8" s="111" t="s">
        <v>12</v>
      </c>
      <c r="D8" s="111" t="s">
        <v>1</v>
      </c>
      <c r="E8" s="59" t="s">
        <v>8</v>
      </c>
      <c r="F8" s="111" t="s">
        <v>13</v>
      </c>
      <c r="G8" s="115" t="s">
        <v>14</v>
      </c>
      <c r="H8" s="116"/>
      <c r="I8" s="58"/>
      <c r="J8" s="58"/>
      <c r="K8" s="72" t="s">
        <v>32</v>
      </c>
      <c r="L8" s="79"/>
      <c r="M8" s="79"/>
      <c r="N8" s="79"/>
      <c r="O8" s="113" t="s">
        <v>30</v>
      </c>
      <c r="P8" s="111" t="s">
        <v>29</v>
      </c>
      <c r="Q8" s="113" t="s">
        <v>24</v>
      </c>
      <c r="R8" s="78"/>
      <c r="S8" s="58"/>
      <c r="T8" s="58"/>
      <c r="U8" s="58"/>
      <c r="V8" s="58"/>
      <c r="W8" s="58"/>
    </row>
    <row r="9" spans="1:23" x14ac:dyDescent="0.35">
      <c r="A9" s="58"/>
      <c r="B9" s="58"/>
      <c r="C9" s="112"/>
      <c r="D9" s="112"/>
      <c r="E9" s="105" t="s">
        <v>18</v>
      </c>
      <c r="F9" s="112"/>
      <c r="G9" s="117"/>
      <c r="H9" s="118"/>
      <c r="I9" s="58"/>
      <c r="J9" s="58"/>
      <c r="K9" s="58"/>
      <c r="L9" s="79"/>
      <c r="M9" s="79"/>
      <c r="N9" s="79"/>
      <c r="O9" s="114"/>
      <c r="P9" s="112"/>
      <c r="Q9" s="114"/>
      <c r="R9" s="78"/>
      <c r="S9" s="58"/>
      <c r="T9" s="58"/>
      <c r="U9" s="58"/>
      <c r="V9" s="58"/>
      <c r="W9" s="58"/>
    </row>
    <row r="10" spans="1:23" x14ac:dyDescent="0.35">
      <c r="A10" s="58"/>
      <c r="B10" s="58"/>
      <c r="C10" s="59">
        <v>0</v>
      </c>
      <c r="D10" s="102">
        <v>44377</v>
      </c>
      <c r="E10" s="103">
        <v>0.33333333333333331</v>
      </c>
      <c r="F10" s="104">
        <v>390720</v>
      </c>
      <c r="G10" s="84" t="s">
        <v>17</v>
      </c>
      <c r="H10" s="84" t="s">
        <v>11</v>
      </c>
      <c r="I10" s="58"/>
      <c r="J10" s="58"/>
      <c r="K10" s="58"/>
      <c r="L10" s="79"/>
      <c r="M10" s="79"/>
      <c r="N10" s="79"/>
      <c r="O10" s="100" t="s">
        <v>11</v>
      </c>
      <c r="P10" s="59" t="s">
        <v>17</v>
      </c>
      <c r="Q10" s="100" t="s">
        <v>17</v>
      </c>
      <c r="R10" s="78"/>
      <c r="S10" s="58"/>
      <c r="T10" s="58"/>
      <c r="U10" s="58"/>
      <c r="V10" s="58"/>
      <c r="W10" s="58"/>
    </row>
    <row r="11" spans="1:23" x14ac:dyDescent="0.35">
      <c r="A11" s="58"/>
      <c r="B11" s="58"/>
      <c r="C11" s="60">
        <v>1</v>
      </c>
      <c r="D11" s="61">
        <v>44378</v>
      </c>
      <c r="E11" s="73">
        <v>0.33333333333333331</v>
      </c>
      <c r="F11" s="62">
        <f>'Día 1'!C16</f>
        <v>394196</v>
      </c>
      <c r="G11" s="62">
        <f>F11-F10</f>
        <v>3476</v>
      </c>
      <c r="H11" s="63">
        <f>G11*1000/24/60/60</f>
        <v>40.231481481481488</v>
      </c>
      <c r="I11" s="147"/>
      <c r="J11" s="147"/>
      <c r="K11" s="74"/>
      <c r="L11" s="85" t="s">
        <v>36</v>
      </c>
      <c r="M11" s="86"/>
      <c r="O11" s="62">
        <v>30</v>
      </c>
      <c r="P11" s="62">
        <f>O11*60*60*24/1000</f>
        <v>2592</v>
      </c>
      <c r="Q11" s="62">
        <f>G11</f>
        <v>3476</v>
      </c>
      <c r="R11" s="78"/>
      <c r="S11" s="58"/>
      <c r="T11" s="58"/>
      <c r="U11" s="58"/>
      <c r="V11" s="58"/>
      <c r="W11" s="58"/>
    </row>
    <row r="12" spans="1:23" x14ac:dyDescent="0.35">
      <c r="A12" s="58"/>
      <c r="B12" s="58"/>
      <c r="C12" s="60">
        <v>2</v>
      </c>
      <c r="D12" s="61">
        <v>44379</v>
      </c>
      <c r="E12" s="73">
        <v>0.33333333333333331</v>
      </c>
      <c r="F12" s="62">
        <f>'Día 2'!C16</f>
        <v>397690</v>
      </c>
      <c r="G12" s="62">
        <f>F12-F11</f>
        <v>3494</v>
      </c>
      <c r="H12" s="63">
        <f>G12*1000/24/60/60</f>
        <v>40.439814814814817</v>
      </c>
      <c r="I12" s="147"/>
      <c r="J12" s="147"/>
      <c r="K12" s="75"/>
      <c r="L12" s="83">
        <f>SUM(G11:G16)</f>
        <v>22017</v>
      </c>
      <c r="M12" s="87" t="s">
        <v>17</v>
      </c>
      <c r="N12" s="82"/>
      <c r="O12" s="62">
        <v>30</v>
      </c>
      <c r="P12" s="62">
        <f t="shared" ref="P12:P40" si="0">O12*60*60*24/1000</f>
        <v>2592</v>
      </c>
      <c r="Q12" s="62">
        <f t="shared" ref="Q12:Q41" si="1">G12</f>
        <v>3494</v>
      </c>
      <c r="R12" s="78"/>
      <c r="S12" s="58"/>
      <c r="T12" s="58"/>
      <c r="U12" s="58"/>
      <c r="V12" s="58"/>
      <c r="W12" s="58"/>
    </row>
    <row r="13" spans="1:23" x14ac:dyDescent="0.35">
      <c r="A13" s="58"/>
      <c r="B13" s="58"/>
      <c r="C13" s="60">
        <v>3</v>
      </c>
      <c r="D13" s="61">
        <v>44380</v>
      </c>
      <c r="E13" s="73">
        <v>0.33333333333333331</v>
      </c>
      <c r="F13" s="62">
        <f>'Día 3'!C16</f>
        <v>401166</v>
      </c>
      <c r="G13" s="62">
        <f t="shared" ref="G13:G40" si="2">F13-F12</f>
        <v>3476</v>
      </c>
      <c r="H13" s="63">
        <f t="shared" ref="H13:H40" si="3">G13*1000/24/60/60</f>
        <v>40.231481481481488</v>
      </c>
      <c r="I13" s="147"/>
      <c r="J13" s="147"/>
      <c r="K13" s="75"/>
      <c r="L13" s="90">
        <f>L12*1000/6/24/60/60</f>
        <v>42.471064814814817</v>
      </c>
      <c r="M13" s="90" t="s">
        <v>11</v>
      </c>
      <c r="N13" s="82"/>
      <c r="O13" s="62">
        <v>30</v>
      </c>
      <c r="P13" s="62">
        <f t="shared" si="0"/>
        <v>2592</v>
      </c>
      <c r="Q13" s="62">
        <f t="shared" si="1"/>
        <v>3476</v>
      </c>
      <c r="R13" s="78"/>
      <c r="S13" s="58"/>
      <c r="T13" s="58"/>
      <c r="U13" s="58"/>
      <c r="V13" s="58"/>
      <c r="W13" s="58"/>
    </row>
    <row r="14" spans="1:23" x14ac:dyDescent="0.35">
      <c r="A14" s="58"/>
      <c r="B14" s="58"/>
      <c r="C14" s="60">
        <v>4</v>
      </c>
      <c r="D14" s="61">
        <v>44381</v>
      </c>
      <c r="E14" s="73">
        <v>0.33333333333333331</v>
      </c>
      <c r="F14" s="62">
        <f>'Día 4'!C16</f>
        <v>404939</v>
      </c>
      <c r="G14" s="62">
        <f t="shared" si="2"/>
        <v>3773</v>
      </c>
      <c r="H14" s="63">
        <f t="shared" si="3"/>
        <v>43.668981481481488</v>
      </c>
      <c r="I14" s="147"/>
      <c r="J14" s="147"/>
      <c r="K14" s="77"/>
      <c r="L14" s="88"/>
      <c r="M14" s="89"/>
      <c r="N14" s="82"/>
      <c r="O14" s="62">
        <v>30</v>
      </c>
      <c r="P14" s="62">
        <f t="shared" si="0"/>
        <v>2592</v>
      </c>
      <c r="Q14" s="62">
        <f t="shared" si="1"/>
        <v>3773</v>
      </c>
      <c r="R14" s="78"/>
      <c r="S14" s="58"/>
      <c r="T14" s="58"/>
      <c r="U14" s="58"/>
      <c r="V14" s="58"/>
      <c r="W14" s="58"/>
    </row>
    <row r="15" spans="1:23" x14ac:dyDescent="0.35">
      <c r="A15" s="58"/>
      <c r="B15" s="58"/>
      <c r="C15" s="60">
        <v>5</v>
      </c>
      <c r="D15" s="61">
        <v>44382</v>
      </c>
      <c r="E15" s="73">
        <v>0.33333333333333331</v>
      </c>
      <c r="F15" s="62">
        <f>'Día 5'!C16</f>
        <v>408694</v>
      </c>
      <c r="G15" s="62">
        <f t="shared" si="2"/>
        <v>3755</v>
      </c>
      <c r="H15" s="63">
        <f t="shared" si="3"/>
        <v>43.460648148148152</v>
      </c>
      <c r="I15" s="147"/>
      <c r="J15" s="147"/>
      <c r="K15" s="58"/>
      <c r="L15" s="83"/>
      <c r="M15" s="81"/>
      <c r="N15" s="82"/>
      <c r="O15" s="62">
        <v>30</v>
      </c>
      <c r="P15" s="62">
        <f t="shared" si="0"/>
        <v>2592</v>
      </c>
      <c r="Q15" s="62">
        <f t="shared" si="1"/>
        <v>3755</v>
      </c>
      <c r="R15" s="78"/>
      <c r="S15" s="58"/>
      <c r="T15" s="58"/>
      <c r="U15" s="58"/>
      <c r="V15" s="58"/>
      <c r="W15" s="58"/>
    </row>
    <row r="16" spans="1:23" x14ac:dyDescent="0.35">
      <c r="A16" s="58"/>
      <c r="B16" s="58"/>
      <c r="C16" s="60">
        <v>6</v>
      </c>
      <c r="D16" s="61">
        <v>44383</v>
      </c>
      <c r="E16" s="73">
        <v>0.33333333333333331</v>
      </c>
      <c r="F16" s="62">
        <f>'DÍa 6'!C16</f>
        <v>412737</v>
      </c>
      <c r="G16" s="62">
        <f t="shared" si="2"/>
        <v>4043</v>
      </c>
      <c r="H16" s="63">
        <f t="shared" si="3"/>
        <v>46.793981481481488</v>
      </c>
      <c r="I16" s="147"/>
      <c r="J16" s="147"/>
      <c r="K16" s="58"/>
      <c r="L16" s="83"/>
      <c r="M16" s="81"/>
      <c r="N16" s="82"/>
      <c r="O16" s="62">
        <v>30</v>
      </c>
      <c r="P16" s="62">
        <f t="shared" si="0"/>
        <v>2592</v>
      </c>
      <c r="Q16" s="62">
        <f t="shared" si="1"/>
        <v>4043</v>
      </c>
      <c r="R16" s="78"/>
      <c r="S16" s="58"/>
      <c r="T16" s="58"/>
      <c r="U16" s="58"/>
      <c r="V16" s="58"/>
      <c r="W16" s="58"/>
    </row>
    <row r="17" spans="1:23" x14ac:dyDescent="0.35">
      <c r="A17" s="58"/>
      <c r="B17" s="58"/>
      <c r="C17" s="60">
        <v>7</v>
      </c>
      <c r="D17" s="61">
        <v>44384</v>
      </c>
      <c r="E17" s="73">
        <v>0.33333333333333331</v>
      </c>
      <c r="F17" s="62">
        <f>'Día 7'!C16</f>
        <v>416721</v>
      </c>
      <c r="G17" s="62">
        <f t="shared" si="2"/>
        <v>3984</v>
      </c>
      <c r="H17" s="63">
        <f t="shared" si="3"/>
        <v>46.111111111111107</v>
      </c>
      <c r="I17" s="147"/>
      <c r="J17" s="147"/>
      <c r="K17" s="74"/>
      <c r="L17" s="85" t="s">
        <v>37</v>
      </c>
      <c r="M17" s="86"/>
      <c r="N17" s="82"/>
      <c r="O17" s="62">
        <v>30</v>
      </c>
      <c r="P17" s="62">
        <f t="shared" si="0"/>
        <v>2592</v>
      </c>
      <c r="Q17" s="62">
        <f t="shared" si="1"/>
        <v>3984</v>
      </c>
      <c r="R17" s="78"/>
      <c r="S17" s="58"/>
      <c r="T17" s="58"/>
      <c r="U17" s="58"/>
      <c r="V17" s="58"/>
      <c r="W17" s="58"/>
    </row>
    <row r="18" spans="1:23" x14ac:dyDescent="0.35">
      <c r="A18" s="58"/>
      <c r="B18" s="58"/>
      <c r="C18" s="60">
        <v>8</v>
      </c>
      <c r="D18" s="61">
        <v>44385</v>
      </c>
      <c r="E18" s="73">
        <v>0.33333333333333331</v>
      </c>
      <c r="F18" s="62">
        <f>'Día 8'!C16</f>
        <v>420594</v>
      </c>
      <c r="G18" s="62">
        <f t="shared" si="2"/>
        <v>3873</v>
      </c>
      <c r="H18" s="63">
        <f t="shared" si="3"/>
        <v>44.826388888888893</v>
      </c>
      <c r="I18" s="147"/>
      <c r="J18" s="147"/>
      <c r="K18" s="75"/>
      <c r="L18" s="83">
        <f>SUM(G17:G22)</f>
        <v>24224</v>
      </c>
      <c r="M18" s="87" t="s">
        <v>17</v>
      </c>
      <c r="N18" s="82"/>
      <c r="O18" s="62">
        <v>30</v>
      </c>
      <c r="P18" s="62">
        <f t="shared" si="0"/>
        <v>2592</v>
      </c>
      <c r="Q18" s="62">
        <f t="shared" si="1"/>
        <v>3873</v>
      </c>
      <c r="R18" s="78"/>
      <c r="S18" s="58"/>
      <c r="T18" s="58"/>
      <c r="U18" s="58"/>
      <c r="V18" s="58"/>
      <c r="W18" s="58"/>
    </row>
    <row r="19" spans="1:23" x14ac:dyDescent="0.35">
      <c r="A19" s="58"/>
      <c r="B19" s="58"/>
      <c r="C19" s="60">
        <v>9</v>
      </c>
      <c r="D19" s="61">
        <v>44386</v>
      </c>
      <c r="E19" s="73">
        <v>0.33333333333333331</v>
      </c>
      <c r="F19" s="62">
        <f>'Día 9'!C16</f>
        <v>424592</v>
      </c>
      <c r="G19" s="62">
        <f t="shared" si="2"/>
        <v>3998</v>
      </c>
      <c r="H19" s="63">
        <f t="shared" si="3"/>
        <v>46.273148148148152</v>
      </c>
      <c r="I19" s="147"/>
      <c r="J19" s="147"/>
      <c r="K19" s="75"/>
      <c r="L19" s="90">
        <f>L18*1000/6/24/60/60</f>
        <v>46.728395061728392</v>
      </c>
      <c r="M19" s="90" t="s">
        <v>11</v>
      </c>
      <c r="N19" s="82"/>
      <c r="O19" s="62">
        <v>30</v>
      </c>
      <c r="P19" s="62">
        <f t="shared" si="0"/>
        <v>2592</v>
      </c>
      <c r="Q19" s="62">
        <f t="shared" si="1"/>
        <v>3998</v>
      </c>
      <c r="R19" s="78"/>
      <c r="S19" s="58"/>
      <c r="T19" s="58"/>
      <c r="U19" s="58"/>
      <c r="V19" s="58"/>
      <c r="W19" s="58"/>
    </row>
    <row r="20" spans="1:23" x14ac:dyDescent="0.35">
      <c r="A20" s="58"/>
      <c r="B20" s="58"/>
      <c r="C20" s="60">
        <v>10</v>
      </c>
      <c r="D20" s="61">
        <v>44387</v>
      </c>
      <c r="E20" s="73">
        <v>0.33333333333333331</v>
      </c>
      <c r="F20" s="62">
        <f>'Día 10'!C16</f>
        <v>428635</v>
      </c>
      <c r="G20" s="62">
        <f t="shared" si="2"/>
        <v>4043</v>
      </c>
      <c r="H20" s="63">
        <f t="shared" si="3"/>
        <v>46.793981481481488</v>
      </c>
      <c r="I20" s="147"/>
      <c r="J20" s="147"/>
      <c r="K20" s="77"/>
      <c r="L20" s="88"/>
      <c r="M20" s="89"/>
      <c r="N20" s="82"/>
      <c r="O20" s="62">
        <v>30</v>
      </c>
      <c r="P20" s="62">
        <f t="shared" si="0"/>
        <v>2592</v>
      </c>
      <c r="Q20" s="62">
        <f t="shared" si="1"/>
        <v>4043</v>
      </c>
      <c r="R20" s="78"/>
      <c r="S20" s="58"/>
      <c r="T20" s="58"/>
      <c r="U20" s="58"/>
      <c r="V20" s="58"/>
      <c r="W20" s="58"/>
    </row>
    <row r="21" spans="1:23" x14ac:dyDescent="0.35">
      <c r="A21" s="58"/>
      <c r="B21" s="58"/>
      <c r="C21" s="60">
        <v>11</v>
      </c>
      <c r="D21" s="61">
        <v>44388</v>
      </c>
      <c r="E21" s="73">
        <v>0.33333333333333331</v>
      </c>
      <c r="F21" s="62">
        <f>'Día 11'!C16</f>
        <v>432683</v>
      </c>
      <c r="G21" s="62">
        <f t="shared" si="2"/>
        <v>4048</v>
      </c>
      <c r="H21" s="63">
        <f t="shared" si="3"/>
        <v>46.851851851851848</v>
      </c>
      <c r="I21" s="147"/>
      <c r="J21" s="147"/>
      <c r="K21" s="58"/>
      <c r="L21" s="80"/>
      <c r="M21" s="81"/>
      <c r="N21" s="82"/>
      <c r="O21" s="62">
        <v>30</v>
      </c>
      <c r="P21" s="62">
        <f t="shared" si="0"/>
        <v>2592</v>
      </c>
      <c r="Q21" s="62">
        <f t="shared" si="1"/>
        <v>4048</v>
      </c>
      <c r="R21" s="78"/>
      <c r="S21" s="58"/>
      <c r="T21" s="58"/>
      <c r="U21" s="58"/>
      <c r="V21" s="58"/>
      <c r="W21" s="58"/>
    </row>
    <row r="22" spans="1:23" x14ac:dyDescent="0.35">
      <c r="A22" s="58"/>
      <c r="B22" s="58"/>
      <c r="C22" s="60">
        <v>12</v>
      </c>
      <c r="D22" s="61">
        <v>44389</v>
      </c>
      <c r="E22" s="73">
        <v>0.33333333333333331</v>
      </c>
      <c r="F22" s="62">
        <f>'Día 12'!C16</f>
        <v>436961</v>
      </c>
      <c r="G22" s="62">
        <f t="shared" si="2"/>
        <v>4278</v>
      </c>
      <c r="H22" s="63">
        <f t="shared" si="3"/>
        <v>49.513888888888893</v>
      </c>
      <c r="I22" s="147"/>
      <c r="J22" s="147"/>
      <c r="K22" s="58"/>
      <c r="L22" s="80"/>
      <c r="M22" s="81"/>
      <c r="N22" s="82"/>
      <c r="O22" s="62">
        <v>30</v>
      </c>
      <c r="P22" s="62">
        <f t="shared" si="0"/>
        <v>2592</v>
      </c>
      <c r="Q22" s="62">
        <f t="shared" si="1"/>
        <v>4278</v>
      </c>
      <c r="R22" s="78"/>
      <c r="S22" s="58"/>
      <c r="T22" s="58"/>
      <c r="U22" s="58"/>
      <c r="V22" s="58"/>
      <c r="W22" s="58"/>
    </row>
    <row r="23" spans="1:23" x14ac:dyDescent="0.35">
      <c r="A23" s="58"/>
      <c r="B23" s="58"/>
      <c r="C23" s="60">
        <v>13</v>
      </c>
      <c r="D23" s="61">
        <v>44390</v>
      </c>
      <c r="E23" s="73">
        <v>0.33333333333333331</v>
      </c>
      <c r="F23" s="62">
        <f>'Día 13'!C16</f>
        <v>441263</v>
      </c>
      <c r="G23" s="62">
        <f t="shared" si="2"/>
        <v>4302</v>
      </c>
      <c r="H23" s="63">
        <f t="shared" si="3"/>
        <v>49.791666666666664</v>
      </c>
      <c r="I23" s="147"/>
      <c r="J23" s="147"/>
      <c r="K23" s="74"/>
      <c r="L23" s="85" t="s">
        <v>38</v>
      </c>
      <c r="M23" s="86"/>
      <c r="N23" s="82"/>
      <c r="O23" s="62">
        <v>30</v>
      </c>
      <c r="P23" s="62">
        <f t="shared" si="0"/>
        <v>2592</v>
      </c>
      <c r="Q23" s="62">
        <f t="shared" si="1"/>
        <v>4302</v>
      </c>
      <c r="R23" s="78"/>
      <c r="S23" s="58"/>
      <c r="T23" s="58"/>
      <c r="U23" s="58"/>
      <c r="V23" s="58"/>
      <c r="W23" s="58"/>
    </row>
    <row r="24" spans="1:23" x14ac:dyDescent="0.35">
      <c r="A24" s="58"/>
      <c r="B24" s="58"/>
      <c r="C24" s="60">
        <v>14</v>
      </c>
      <c r="D24" s="61">
        <v>44391</v>
      </c>
      <c r="E24" s="73">
        <v>0.33333333333333331</v>
      </c>
      <c r="F24" s="62">
        <f>'Día 14'!C16</f>
        <v>445560</v>
      </c>
      <c r="G24" s="62">
        <f t="shared" si="2"/>
        <v>4297</v>
      </c>
      <c r="H24" s="63">
        <f t="shared" si="3"/>
        <v>49.733796296296298</v>
      </c>
      <c r="I24" s="147"/>
      <c r="J24" s="147"/>
      <c r="K24" s="75"/>
      <c r="L24" s="83">
        <f>SUM(G23:G28)</f>
        <v>24892</v>
      </c>
      <c r="M24" s="87" t="s">
        <v>17</v>
      </c>
      <c r="N24" s="82"/>
      <c r="O24" s="62">
        <v>30</v>
      </c>
      <c r="P24" s="62">
        <f t="shared" si="0"/>
        <v>2592</v>
      </c>
      <c r="Q24" s="62">
        <f t="shared" si="1"/>
        <v>4297</v>
      </c>
      <c r="R24" s="78"/>
      <c r="S24" s="58"/>
      <c r="T24" s="58"/>
      <c r="U24" s="58"/>
      <c r="V24" s="58"/>
      <c r="W24" s="58"/>
    </row>
    <row r="25" spans="1:23" x14ac:dyDescent="0.35">
      <c r="A25" s="58"/>
      <c r="B25" s="58"/>
      <c r="C25" s="60">
        <v>15</v>
      </c>
      <c r="D25" s="61">
        <v>44392</v>
      </c>
      <c r="E25" s="73">
        <v>0.33333333333333331</v>
      </c>
      <c r="F25" s="62">
        <f>'Día 15'!C16</f>
        <v>449787</v>
      </c>
      <c r="G25" s="62">
        <f t="shared" si="2"/>
        <v>4227</v>
      </c>
      <c r="H25" s="63">
        <f t="shared" si="3"/>
        <v>48.923611111111107</v>
      </c>
      <c r="I25" s="147"/>
      <c r="J25" s="147"/>
      <c r="K25" s="75"/>
      <c r="L25" s="90">
        <f>L24*1000/6/24/60/60</f>
        <v>48.016975308641968</v>
      </c>
      <c r="M25" s="90" t="s">
        <v>11</v>
      </c>
      <c r="N25" s="82"/>
      <c r="O25" s="62">
        <v>30</v>
      </c>
      <c r="P25" s="62">
        <f t="shared" si="0"/>
        <v>2592</v>
      </c>
      <c r="Q25" s="62">
        <f t="shared" si="1"/>
        <v>4227</v>
      </c>
      <c r="R25" s="78"/>
      <c r="S25" s="58"/>
      <c r="T25" s="58"/>
      <c r="U25" s="58"/>
      <c r="V25" s="58"/>
      <c r="W25" s="58"/>
    </row>
    <row r="26" spans="1:23" x14ac:dyDescent="0.35">
      <c r="A26" s="58"/>
      <c r="B26" s="58"/>
      <c r="C26" s="60">
        <v>16</v>
      </c>
      <c r="D26" s="61">
        <v>44393</v>
      </c>
      <c r="E26" s="73">
        <v>0.33333333333333331</v>
      </c>
      <c r="F26" s="62">
        <f>'Día 16'!C16</f>
        <v>453886</v>
      </c>
      <c r="G26" s="62">
        <f t="shared" si="2"/>
        <v>4099</v>
      </c>
      <c r="H26" s="63">
        <f t="shared" si="3"/>
        <v>47.442129629629633</v>
      </c>
      <c r="I26" s="147"/>
      <c r="J26" s="147"/>
      <c r="K26" s="77"/>
      <c r="L26" s="88"/>
      <c r="M26" s="89"/>
      <c r="N26" s="82"/>
      <c r="O26" s="62">
        <v>30</v>
      </c>
      <c r="P26" s="62">
        <f t="shared" si="0"/>
        <v>2592</v>
      </c>
      <c r="Q26" s="62">
        <f t="shared" si="1"/>
        <v>4099</v>
      </c>
      <c r="R26" s="78"/>
      <c r="S26" s="58"/>
      <c r="T26" s="58"/>
      <c r="U26" s="58"/>
      <c r="V26" s="58"/>
      <c r="W26" s="58"/>
    </row>
    <row r="27" spans="1:23" x14ac:dyDescent="0.35">
      <c r="A27" s="58"/>
      <c r="B27" s="58"/>
      <c r="C27" s="60">
        <v>17</v>
      </c>
      <c r="D27" s="61">
        <v>44394</v>
      </c>
      <c r="E27" s="73">
        <v>0.33333333333333331</v>
      </c>
      <c r="F27" s="62">
        <f>'Día 17'!C16</f>
        <v>457913</v>
      </c>
      <c r="G27" s="62">
        <f t="shared" si="2"/>
        <v>4027</v>
      </c>
      <c r="H27" s="63">
        <f t="shared" si="3"/>
        <v>46.608796296296298</v>
      </c>
      <c r="I27" s="147"/>
      <c r="J27" s="147"/>
      <c r="K27" s="58"/>
      <c r="L27" s="80"/>
      <c r="M27" s="81"/>
      <c r="N27" s="82"/>
      <c r="O27" s="62">
        <v>30</v>
      </c>
      <c r="P27" s="62">
        <f t="shared" si="0"/>
        <v>2592</v>
      </c>
      <c r="Q27" s="62">
        <f t="shared" si="1"/>
        <v>4027</v>
      </c>
      <c r="R27" s="78"/>
      <c r="S27" s="58"/>
      <c r="T27" s="58"/>
      <c r="U27" s="58"/>
      <c r="V27" s="58"/>
      <c r="W27" s="58"/>
    </row>
    <row r="28" spans="1:23" x14ac:dyDescent="0.35">
      <c r="A28" s="58"/>
      <c r="B28" s="58"/>
      <c r="C28" s="60">
        <v>18</v>
      </c>
      <c r="D28" s="61">
        <v>44395</v>
      </c>
      <c r="E28" s="73">
        <v>0.33333333333333331</v>
      </c>
      <c r="F28" s="62">
        <f>'Día 18'!C16</f>
        <v>461853</v>
      </c>
      <c r="G28" s="62">
        <f t="shared" si="2"/>
        <v>3940</v>
      </c>
      <c r="H28" s="63">
        <f t="shared" si="3"/>
        <v>45.601851851851848</v>
      </c>
      <c r="I28" s="147"/>
      <c r="J28" s="147"/>
      <c r="K28" s="58"/>
      <c r="L28" s="80"/>
      <c r="M28" s="81"/>
      <c r="N28" s="82"/>
      <c r="O28" s="62">
        <v>30</v>
      </c>
      <c r="P28" s="62">
        <f t="shared" si="0"/>
        <v>2592</v>
      </c>
      <c r="Q28" s="62">
        <f t="shared" si="1"/>
        <v>3940</v>
      </c>
      <c r="R28" s="78"/>
      <c r="S28" s="58"/>
      <c r="T28" s="58"/>
      <c r="U28" s="58"/>
      <c r="V28" s="58"/>
      <c r="W28" s="58"/>
    </row>
    <row r="29" spans="1:23" x14ac:dyDescent="0.35">
      <c r="A29" s="58"/>
      <c r="B29" s="58"/>
      <c r="C29" s="60">
        <v>19</v>
      </c>
      <c r="D29" s="61">
        <v>44396</v>
      </c>
      <c r="E29" s="73">
        <v>0.33333333333333331</v>
      </c>
      <c r="F29" s="62">
        <f>'Día 19'!C16</f>
        <v>465793</v>
      </c>
      <c r="G29" s="62">
        <f t="shared" si="2"/>
        <v>3940</v>
      </c>
      <c r="H29" s="63">
        <f t="shared" si="3"/>
        <v>45.601851851851848</v>
      </c>
      <c r="I29" s="147"/>
      <c r="J29" s="147"/>
      <c r="K29" s="74"/>
      <c r="L29" s="85" t="s">
        <v>39</v>
      </c>
      <c r="M29" s="86"/>
      <c r="N29" s="82"/>
      <c r="O29" s="62">
        <v>30</v>
      </c>
      <c r="P29" s="62">
        <f t="shared" si="0"/>
        <v>2592</v>
      </c>
      <c r="Q29" s="62">
        <f t="shared" si="1"/>
        <v>3940</v>
      </c>
      <c r="R29" s="78"/>
      <c r="S29" s="58"/>
      <c r="T29" s="58"/>
      <c r="U29" s="58"/>
      <c r="V29" s="58"/>
      <c r="W29" s="58"/>
    </row>
    <row r="30" spans="1:23" x14ac:dyDescent="0.35">
      <c r="A30" s="58"/>
      <c r="B30" s="58"/>
      <c r="C30" s="60">
        <v>20</v>
      </c>
      <c r="D30" s="61">
        <v>44397</v>
      </c>
      <c r="E30" s="73">
        <v>0.33333333333333331</v>
      </c>
      <c r="F30" s="62">
        <f>'Día 20'!C16</f>
        <v>469791</v>
      </c>
      <c r="G30" s="62">
        <f t="shared" si="2"/>
        <v>3998</v>
      </c>
      <c r="H30" s="63">
        <f t="shared" si="3"/>
        <v>46.273148148148152</v>
      </c>
      <c r="I30" s="147"/>
      <c r="J30" s="147"/>
      <c r="K30" s="75"/>
      <c r="L30" s="83">
        <f>SUM(G29:G34)</f>
        <v>21808</v>
      </c>
      <c r="M30" s="87" t="s">
        <v>17</v>
      </c>
      <c r="N30" s="82"/>
      <c r="O30" s="62">
        <v>30</v>
      </c>
      <c r="P30" s="62">
        <f t="shared" si="0"/>
        <v>2592</v>
      </c>
      <c r="Q30" s="62">
        <f t="shared" si="1"/>
        <v>3998</v>
      </c>
      <c r="R30" s="78"/>
      <c r="S30" s="58"/>
      <c r="T30" s="58"/>
      <c r="U30" s="58"/>
      <c r="V30" s="58"/>
      <c r="W30" s="58"/>
    </row>
    <row r="31" spans="1:23" x14ac:dyDescent="0.35">
      <c r="A31" s="58"/>
      <c r="B31" s="58"/>
      <c r="C31" s="60">
        <v>21</v>
      </c>
      <c r="D31" s="61">
        <v>44398</v>
      </c>
      <c r="E31" s="73">
        <v>0.33333333333333331</v>
      </c>
      <c r="F31" s="62">
        <f>'Día 21'!C16</f>
        <v>473409</v>
      </c>
      <c r="G31" s="62">
        <f t="shared" si="2"/>
        <v>3618</v>
      </c>
      <c r="H31" s="63">
        <f t="shared" si="3"/>
        <v>41.875</v>
      </c>
      <c r="I31" s="147"/>
      <c r="J31" s="147"/>
      <c r="K31" s="75"/>
      <c r="L31" s="90">
        <f>L30*1000/6/24/60/60</f>
        <v>42.067901234567898</v>
      </c>
      <c r="M31" s="90" t="s">
        <v>11</v>
      </c>
      <c r="N31" s="82"/>
      <c r="O31" s="62">
        <v>30</v>
      </c>
      <c r="P31" s="62">
        <f t="shared" si="0"/>
        <v>2592</v>
      </c>
      <c r="Q31" s="62">
        <f t="shared" si="1"/>
        <v>3618</v>
      </c>
      <c r="R31" s="78"/>
      <c r="S31" s="58"/>
      <c r="T31" s="58"/>
      <c r="U31" s="58"/>
      <c r="V31" s="58"/>
      <c r="W31" s="58"/>
    </row>
    <row r="32" spans="1:23" x14ac:dyDescent="0.35">
      <c r="A32" s="58"/>
      <c r="B32" s="58"/>
      <c r="C32" s="60">
        <v>22</v>
      </c>
      <c r="D32" s="61">
        <v>44399</v>
      </c>
      <c r="E32" s="73">
        <v>0.33333333333333331</v>
      </c>
      <c r="F32" s="62">
        <f>'Día 22'!C16</f>
        <v>477014</v>
      </c>
      <c r="G32" s="62">
        <f t="shared" si="2"/>
        <v>3605</v>
      </c>
      <c r="H32" s="63">
        <f t="shared" si="3"/>
        <v>41.724537037037038</v>
      </c>
      <c r="I32" s="147"/>
      <c r="J32" s="147"/>
      <c r="K32" s="77"/>
      <c r="L32" s="88"/>
      <c r="M32" s="89"/>
      <c r="N32" s="82"/>
      <c r="O32" s="62">
        <v>30</v>
      </c>
      <c r="P32" s="62">
        <f t="shared" si="0"/>
        <v>2592</v>
      </c>
      <c r="Q32" s="62">
        <f t="shared" si="1"/>
        <v>3605</v>
      </c>
      <c r="R32" s="78"/>
      <c r="S32" s="58"/>
      <c r="T32" s="58"/>
      <c r="U32" s="58"/>
      <c r="V32" s="58"/>
      <c r="W32" s="58"/>
    </row>
    <row r="33" spans="1:23" x14ac:dyDescent="0.35">
      <c r="A33" s="58"/>
      <c r="B33" s="58"/>
      <c r="C33" s="60">
        <v>23</v>
      </c>
      <c r="D33" s="61">
        <v>44400</v>
      </c>
      <c r="E33" s="73">
        <v>0.33333333333333331</v>
      </c>
      <c r="F33" s="62">
        <f>'Día 23'!C16</f>
        <v>480442</v>
      </c>
      <c r="G33" s="62">
        <f t="shared" si="2"/>
        <v>3428</v>
      </c>
      <c r="H33" s="63">
        <f t="shared" si="3"/>
        <v>39.675925925925931</v>
      </c>
      <c r="I33" s="147"/>
      <c r="J33" s="147"/>
      <c r="K33" s="58"/>
      <c r="L33" s="80"/>
      <c r="M33" s="81"/>
      <c r="N33" s="82"/>
      <c r="O33" s="62">
        <v>30</v>
      </c>
      <c r="P33" s="62">
        <f t="shared" si="0"/>
        <v>2592</v>
      </c>
      <c r="Q33" s="62">
        <f t="shared" si="1"/>
        <v>3428</v>
      </c>
      <c r="R33" s="78"/>
      <c r="S33" s="58"/>
      <c r="T33" s="58"/>
      <c r="U33" s="58"/>
      <c r="V33" s="58"/>
      <c r="W33" s="58"/>
    </row>
    <row r="34" spans="1:23" x14ac:dyDescent="0.35">
      <c r="A34" s="58"/>
      <c r="B34" s="58"/>
      <c r="C34" s="60">
        <v>24</v>
      </c>
      <c r="D34" s="61">
        <v>44401</v>
      </c>
      <c r="E34" s="73">
        <v>0.33333333333333331</v>
      </c>
      <c r="F34" s="62">
        <f>'Día 24'!C16</f>
        <v>483661</v>
      </c>
      <c r="G34" s="62">
        <f t="shared" si="2"/>
        <v>3219</v>
      </c>
      <c r="H34" s="63">
        <f t="shared" si="3"/>
        <v>37.256944444444443</v>
      </c>
      <c r="I34" s="147"/>
      <c r="J34" s="147"/>
      <c r="K34" s="58"/>
      <c r="L34" s="80"/>
      <c r="M34" s="81"/>
      <c r="N34" s="82"/>
      <c r="O34" s="62">
        <v>30</v>
      </c>
      <c r="P34" s="62">
        <f t="shared" si="0"/>
        <v>2592</v>
      </c>
      <c r="Q34" s="62">
        <f t="shared" si="1"/>
        <v>3219</v>
      </c>
      <c r="R34" s="78"/>
      <c r="S34" s="58"/>
      <c r="T34" s="58"/>
      <c r="U34" s="58"/>
      <c r="V34" s="58"/>
      <c r="W34" s="58"/>
    </row>
    <row r="35" spans="1:23" x14ac:dyDescent="0.35">
      <c r="A35" s="58"/>
      <c r="B35" s="58"/>
      <c r="C35" s="60">
        <v>25</v>
      </c>
      <c r="D35" s="61">
        <v>44402</v>
      </c>
      <c r="E35" s="73">
        <v>0.33333333333333331</v>
      </c>
      <c r="F35" s="62">
        <f>'Día 25'!C16</f>
        <v>487208</v>
      </c>
      <c r="G35" s="62">
        <f t="shared" si="2"/>
        <v>3547</v>
      </c>
      <c r="H35" s="63">
        <f t="shared" si="3"/>
        <v>41.05324074074074</v>
      </c>
      <c r="I35" s="147"/>
      <c r="J35" s="147"/>
      <c r="K35" s="74"/>
      <c r="L35" s="85" t="s">
        <v>40</v>
      </c>
      <c r="M35" s="86"/>
      <c r="N35" s="82"/>
      <c r="O35" s="62">
        <v>30</v>
      </c>
      <c r="P35" s="62">
        <f t="shared" si="0"/>
        <v>2592</v>
      </c>
      <c r="Q35" s="62">
        <f t="shared" si="1"/>
        <v>3547</v>
      </c>
      <c r="R35" s="78"/>
      <c r="S35" s="58"/>
      <c r="T35" s="58"/>
      <c r="U35" s="58"/>
      <c r="V35" s="58"/>
      <c r="W35" s="58"/>
    </row>
    <row r="36" spans="1:23" x14ac:dyDescent="0.35">
      <c r="A36" s="58"/>
      <c r="B36" s="58"/>
      <c r="C36" s="60">
        <v>26</v>
      </c>
      <c r="D36" s="61">
        <v>44403</v>
      </c>
      <c r="E36" s="73">
        <v>0.33333333333333331</v>
      </c>
      <c r="F36" s="62">
        <f>'Día 26'!C16</f>
        <v>491335</v>
      </c>
      <c r="G36" s="62">
        <f t="shared" si="2"/>
        <v>4127</v>
      </c>
      <c r="H36" s="63">
        <f t="shared" si="3"/>
        <v>47.766203703703702</v>
      </c>
      <c r="I36" s="147"/>
      <c r="J36" s="147"/>
      <c r="K36" s="75"/>
      <c r="L36" s="83">
        <f>SUM(G31:G35)</f>
        <v>17417</v>
      </c>
      <c r="M36" s="87" t="s">
        <v>17</v>
      </c>
      <c r="N36" s="82"/>
      <c r="O36" s="62">
        <v>30</v>
      </c>
      <c r="P36" s="62">
        <f t="shared" si="0"/>
        <v>2592</v>
      </c>
      <c r="Q36" s="62">
        <f t="shared" si="1"/>
        <v>4127</v>
      </c>
      <c r="R36" s="78"/>
      <c r="S36" s="58"/>
      <c r="T36" s="58"/>
      <c r="U36" s="58"/>
      <c r="V36" s="58"/>
      <c r="W36" s="58"/>
    </row>
    <row r="37" spans="1:23" x14ac:dyDescent="0.35">
      <c r="A37" s="58"/>
      <c r="B37" s="58"/>
      <c r="C37" s="60">
        <v>27</v>
      </c>
      <c r="D37" s="61">
        <v>44404</v>
      </c>
      <c r="E37" s="73">
        <v>0.33333333333333331</v>
      </c>
      <c r="F37" s="62">
        <f>'Día 27'!C16</f>
        <v>495471</v>
      </c>
      <c r="G37" s="62">
        <f t="shared" si="2"/>
        <v>4136</v>
      </c>
      <c r="H37" s="63">
        <f t="shared" si="3"/>
        <v>47.870370370370367</v>
      </c>
      <c r="I37" s="147"/>
      <c r="J37" s="147"/>
      <c r="K37" s="75"/>
      <c r="L37" s="90">
        <f>L36*1000/6/24/60/60</f>
        <v>33.597608024691361</v>
      </c>
      <c r="M37" s="90" t="s">
        <v>11</v>
      </c>
      <c r="N37" s="82"/>
      <c r="O37" s="62">
        <v>30</v>
      </c>
      <c r="P37" s="62">
        <f t="shared" si="0"/>
        <v>2592</v>
      </c>
      <c r="Q37" s="62">
        <f t="shared" si="1"/>
        <v>4136</v>
      </c>
      <c r="R37" s="78"/>
      <c r="S37" s="58"/>
      <c r="T37" s="58"/>
      <c r="U37" s="58"/>
      <c r="V37" s="58"/>
      <c r="W37" s="58"/>
    </row>
    <row r="38" spans="1:23" x14ac:dyDescent="0.35">
      <c r="A38" s="58"/>
      <c r="B38" s="58"/>
      <c r="C38" s="60">
        <v>28</v>
      </c>
      <c r="D38" s="61">
        <v>44405</v>
      </c>
      <c r="E38" s="73">
        <v>0.33333333333333331</v>
      </c>
      <c r="F38" s="62">
        <f>'Día 28'!C16</f>
        <v>499349</v>
      </c>
      <c r="G38" s="62">
        <f t="shared" si="2"/>
        <v>3878</v>
      </c>
      <c r="H38" s="63">
        <f t="shared" si="3"/>
        <v>44.88425925925926</v>
      </c>
      <c r="I38" s="147"/>
      <c r="J38" s="147"/>
      <c r="K38" s="77"/>
      <c r="L38" s="88"/>
      <c r="M38" s="89"/>
      <c r="N38" s="82"/>
      <c r="O38" s="62">
        <v>30</v>
      </c>
      <c r="P38" s="62">
        <f t="shared" si="0"/>
        <v>2592</v>
      </c>
      <c r="Q38" s="62">
        <f t="shared" si="1"/>
        <v>3878</v>
      </c>
      <c r="R38" s="78"/>
      <c r="S38" s="58"/>
      <c r="T38" s="58"/>
      <c r="U38" s="58"/>
      <c r="V38" s="58"/>
      <c r="W38" s="58"/>
    </row>
    <row r="39" spans="1:23" x14ac:dyDescent="0.35">
      <c r="A39" s="58"/>
      <c r="B39" s="58"/>
      <c r="C39" s="60">
        <v>29</v>
      </c>
      <c r="D39" s="61">
        <v>44406</v>
      </c>
      <c r="E39" s="73">
        <v>0.33333333333333331</v>
      </c>
      <c r="F39" s="62">
        <f>'Día 29'!C16</f>
        <v>501207</v>
      </c>
      <c r="G39" s="62">
        <f t="shared" si="2"/>
        <v>1858</v>
      </c>
      <c r="H39" s="63">
        <f t="shared" si="3"/>
        <v>21.50462962962963</v>
      </c>
      <c r="I39" s="147"/>
      <c r="J39" s="147"/>
      <c r="K39" s="58"/>
      <c r="L39" s="80"/>
      <c r="M39" s="81"/>
      <c r="N39" s="82"/>
      <c r="O39" s="62">
        <v>30</v>
      </c>
      <c r="P39" s="62">
        <f t="shared" si="0"/>
        <v>2592</v>
      </c>
      <c r="Q39" s="62">
        <f t="shared" si="1"/>
        <v>1858</v>
      </c>
      <c r="R39" s="78"/>
      <c r="S39" s="58"/>
      <c r="T39" s="58"/>
      <c r="U39" s="58"/>
      <c r="V39" s="58"/>
      <c r="W39" s="58"/>
    </row>
    <row r="40" spans="1:23" x14ac:dyDescent="0.35">
      <c r="A40" s="58"/>
      <c r="B40" s="58"/>
      <c r="C40" s="60">
        <v>30</v>
      </c>
      <c r="D40" s="61">
        <v>44407</v>
      </c>
      <c r="E40" s="73">
        <v>0.33333333333333331</v>
      </c>
      <c r="F40" s="62">
        <f>'Día 30'!C16</f>
        <v>504244</v>
      </c>
      <c r="G40" s="62">
        <f t="shared" si="2"/>
        <v>3037</v>
      </c>
      <c r="H40" s="63">
        <f t="shared" si="3"/>
        <v>35.150462962962962</v>
      </c>
      <c r="I40" s="147"/>
      <c r="J40" s="147"/>
      <c r="K40" s="58"/>
      <c r="L40" s="80"/>
      <c r="M40" s="81"/>
      <c r="N40" s="82"/>
      <c r="O40" s="62">
        <v>30</v>
      </c>
      <c r="P40" s="62">
        <f t="shared" si="0"/>
        <v>2592</v>
      </c>
      <c r="Q40" s="62">
        <f t="shared" si="1"/>
        <v>3037</v>
      </c>
      <c r="R40" s="78"/>
      <c r="S40" s="58"/>
      <c r="T40" s="58"/>
      <c r="U40" s="58"/>
      <c r="V40" s="58"/>
      <c r="W40" s="58"/>
    </row>
    <row r="41" spans="1:23" x14ac:dyDescent="0.35">
      <c r="A41" s="58"/>
      <c r="B41" s="58"/>
      <c r="C41" s="60">
        <v>31</v>
      </c>
      <c r="D41" s="61">
        <v>44408</v>
      </c>
      <c r="E41" s="73">
        <v>0.33333333333333331</v>
      </c>
      <c r="F41" s="62">
        <f>'Día 31'!C16</f>
        <v>508312</v>
      </c>
      <c r="G41" s="62">
        <f t="shared" ref="G41" si="4">F41-F40</f>
        <v>4068</v>
      </c>
      <c r="H41" s="63">
        <f t="shared" ref="H41" si="5">G41*1000/24/60/60</f>
        <v>47.083333333333336</v>
      </c>
      <c r="I41" s="147"/>
      <c r="J41" s="147"/>
      <c r="K41" s="58"/>
      <c r="L41" s="80"/>
      <c r="M41" s="81"/>
      <c r="N41" s="82"/>
      <c r="O41" s="62">
        <v>30</v>
      </c>
      <c r="P41" s="62">
        <f t="shared" ref="P41" si="6">O41*60*60*24/1000</f>
        <v>2592</v>
      </c>
      <c r="Q41" s="62">
        <f t="shared" si="1"/>
        <v>4068</v>
      </c>
      <c r="R41" s="78"/>
      <c r="S41" s="58"/>
      <c r="T41" s="58"/>
      <c r="U41" s="58"/>
      <c r="V41" s="58"/>
      <c r="W41" s="58"/>
    </row>
    <row r="42" spans="1:23" x14ac:dyDescent="0.35">
      <c r="A42" s="58"/>
      <c r="B42" s="58"/>
      <c r="C42" s="60" t="s">
        <v>25</v>
      </c>
      <c r="D42" s="61"/>
      <c r="E42" s="73"/>
      <c r="F42" s="60"/>
      <c r="G42" s="144">
        <f>(AVERAGE(G11:G41)-2592)/2592</f>
        <v>0.46346077260055762</v>
      </c>
      <c r="H42" s="144">
        <f>(AVERAGE(H11:H41)-30)/30</f>
        <v>0.4634607726005574</v>
      </c>
      <c r="I42" s="58"/>
      <c r="J42" s="58"/>
      <c r="K42" s="58"/>
      <c r="L42" s="78"/>
      <c r="M42" s="78"/>
      <c r="N42" s="78"/>
      <c r="O42" s="78"/>
      <c r="P42" s="78"/>
      <c r="Q42" s="78"/>
      <c r="R42" s="78"/>
      <c r="S42" s="58"/>
      <c r="T42" s="58"/>
      <c r="U42" s="58"/>
      <c r="V42" s="58"/>
      <c r="W42" s="58"/>
    </row>
    <row r="43" spans="1:23" x14ac:dyDescent="0.35">
      <c r="A43" s="58"/>
      <c r="B43" s="58"/>
      <c r="C43" s="64"/>
      <c r="D43" s="65"/>
      <c r="E43" s="65"/>
      <c r="F43" s="65"/>
      <c r="G43" s="65"/>
      <c r="H43" s="66"/>
      <c r="I43" s="58"/>
      <c r="J43" s="58"/>
      <c r="K43" s="58"/>
      <c r="L43" s="78"/>
      <c r="M43" s="78"/>
      <c r="N43" s="94" t="s">
        <v>23</v>
      </c>
      <c r="O43" s="95" t="s">
        <v>27</v>
      </c>
      <c r="P43" s="93">
        <f>SUM(P11:P42)</f>
        <v>80352</v>
      </c>
      <c r="Q43" s="62">
        <f>SUM(Q11:Q42)</f>
        <v>117592</v>
      </c>
      <c r="R43" s="78"/>
      <c r="S43" s="58"/>
      <c r="T43" s="58"/>
      <c r="U43" s="58"/>
      <c r="V43" s="58"/>
      <c r="W43" s="58"/>
    </row>
    <row r="44" spans="1:23" x14ac:dyDescent="0.35">
      <c r="A44" s="58"/>
      <c r="B44" s="58"/>
      <c r="C44" s="67"/>
      <c r="D44" s="70" t="s">
        <v>16</v>
      </c>
      <c r="E44" s="70"/>
      <c r="F44" s="70"/>
      <c r="G44" s="109">
        <f>(F41-F10)*1000/31/24/60/60</f>
        <v>43.903823178016729</v>
      </c>
      <c r="H44" s="71" t="s">
        <v>15</v>
      </c>
      <c r="I44" s="58"/>
      <c r="J44" s="58"/>
      <c r="K44" s="58"/>
      <c r="L44" s="78"/>
      <c r="M44" s="76"/>
      <c r="N44" s="96"/>
      <c r="O44" s="97" t="s">
        <v>28</v>
      </c>
      <c r="P44" s="98">
        <f>P43*1000/31/24/60/60</f>
        <v>30</v>
      </c>
      <c r="Q44" s="99">
        <f>Q43*1000/31/24/60/60</f>
        <v>43.903823178016729</v>
      </c>
      <c r="R44" s="76" t="s">
        <v>31</v>
      </c>
      <c r="S44" s="58"/>
      <c r="T44" s="58"/>
      <c r="U44" s="58"/>
      <c r="V44" s="58"/>
      <c r="W44" s="58"/>
    </row>
    <row r="45" spans="1:23" x14ac:dyDescent="0.35">
      <c r="A45" s="58"/>
      <c r="B45" s="58"/>
      <c r="C45" s="68"/>
      <c r="D45" s="69"/>
      <c r="E45" s="69"/>
      <c r="F45" s="69"/>
      <c r="G45" s="145">
        <f>SUM(G11:G41)</f>
        <v>117592</v>
      </c>
      <c r="H45" s="146" t="s">
        <v>47</v>
      </c>
      <c r="I45" s="58"/>
      <c r="J45" s="58"/>
      <c r="K45" s="58"/>
      <c r="L45" s="78"/>
      <c r="M45" s="78"/>
      <c r="N45" s="78"/>
      <c r="O45" s="78"/>
      <c r="P45" s="78"/>
      <c r="Q45" s="78"/>
      <c r="R45" s="78"/>
      <c r="S45" s="58"/>
      <c r="T45" s="58"/>
      <c r="U45" s="58"/>
      <c r="V45" s="58"/>
      <c r="W45" s="58"/>
    </row>
    <row r="46" spans="1:23" x14ac:dyDescent="0.3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78"/>
      <c r="M46" s="78"/>
      <c r="N46" s="91" t="s">
        <v>25</v>
      </c>
      <c r="O46" s="92" t="s">
        <v>17</v>
      </c>
      <c r="P46" s="92"/>
      <c r="Q46" s="108">
        <f>Q43-P43</f>
        <v>37240</v>
      </c>
      <c r="R46" s="78"/>
      <c r="S46" s="58"/>
      <c r="T46" s="58"/>
      <c r="U46" s="58"/>
      <c r="V46" s="58"/>
      <c r="W46" s="58"/>
    </row>
    <row r="47" spans="1:23" x14ac:dyDescent="0.35">
      <c r="A47" s="58"/>
      <c r="B47" s="58"/>
      <c r="C47" s="58" t="s">
        <v>21</v>
      </c>
      <c r="E47" s="58"/>
      <c r="F47" s="58"/>
      <c r="G47" s="58"/>
      <c r="H47" s="58"/>
      <c r="I47" s="58"/>
      <c r="J47" s="58"/>
      <c r="K47" s="58"/>
      <c r="L47" s="78"/>
      <c r="M47" s="78"/>
      <c r="N47" s="78"/>
      <c r="O47" s="78"/>
      <c r="P47" s="78"/>
      <c r="Q47" s="78"/>
      <c r="R47" s="78"/>
      <c r="S47" s="58"/>
      <c r="T47" s="58"/>
      <c r="U47" s="58"/>
      <c r="V47" s="58"/>
      <c r="W47" s="58"/>
    </row>
    <row r="48" spans="1:23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110"/>
      <c r="Q49" s="58"/>
      <c r="R49" s="58"/>
      <c r="S49" s="58"/>
      <c r="T49" s="58"/>
      <c r="U49" s="58"/>
      <c r="V49" s="58"/>
      <c r="W49" s="58"/>
    </row>
    <row r="50" spans="1:23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110"/>
      <c r="Q50" s="58"/>
      <c r="R50" s="58"/>
      <c r="S50" s="58"/>
      <c r="T50" s="58"/>
      <c r="U50" s="58"/>
      <c r="V50" s="58"/>
      <c r="W50" s="58"/>
    </row>
    <row r="51" spans="1:23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</sheetData>
  <mergeCells count="7"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44386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8'!C26</f>
        <v>422150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424592</v>
      </c>
      <c r="D16" s="52">
        <f>+C16-C8</f>
        <v>2442</v>
      </c>
      <c r="E16" s="52">
        <f>+D16*1000/14/3600</f>
        <v>48.452380952380949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425465</v>
      </c>
      <c r="D21" s="52">
        <f>+C21-C16</f>
        <v>873</v>
      </c>
      <c r="E21" s="52">
        <f>+D21*1000/5/3600</f>
        <v>48.5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426274</v>
      </c>
      <c r="D26" s="52">
        <f>+C26-C21</f>
        <v>809</v>
      </c>
      <c r="E26" s="52">
        <f>+D26*1000/5/3600</f>
        <v>44.944444444444443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2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44387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9'!C26</f>
        <v>426274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101">
        <v>0.33333333333333298</v>
      </c>
      <c r="C16" s="51">
        <v>428635</v>
      </c>
      <c r="D16" s="52">
        <f>+C16-C8</f>
        <v>2361</v>
      </c>
      <c r="E16" s="52">
        <f>+D16*1000/14/3600</f>
        <v>46.845238095238095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429496</v>
      </c>
      <c r="D21" s="52">
        <f>+C21-C16</f>
        <v>861</v>
      </c>
      <c r="E21" s="52">
        <f>+D21*1000/5/3600</f>
        <v>47.833333333333336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430310</v>
      </c>
      <c r="D26" s="52">
        <f>+C26-C21</f>
        <v>814</v>
      </c>
      <c r="E26" s="52">
        <f>+D26*1000/5/3600</f>
        <v>45.222222222222221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44388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10'!C26</f>
        <v>430310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432683</v>
      </c>
      <c r="D16" s="52">
        <f>+C16-C8</f>
        <v>2373</v>
      </c>
      <c r="E16" s="52">
        <f>+D16*1000/14/3600</f>
        <v>47.083333333333336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6">
        <v>433546</v>
      </c>
      <c r="D21" s="52">
        <f>+C21-C16</f>
        <v>863</v>
      </c>
      <c r="E21" s="52">
        <f>+D21*1000/5/3600</f>
        <v>47.944444444444443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35</v>
      </c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434395</v>
      </c>
      <c r="D26" s="52">
        <f>+C26-C21</f>
        <v>849</v>
      </c>
      <c r="E26" s="52">
        <f>+D26*1000/5/3600</f>
        <v>47.166666666666664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5" zoomScale="85" zoomScaleNormal="85" zoomScalePageLayoutView="70" workbookViewId="0">
      <selection activeCell="C22" sqref="C22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44389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11'!C26</f>
        <v>434395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436961</v>
      </c>
      <c r="D16" s="52">
        <f>+C16-C8</f>
        <v>2566</v>
      </c>
      <c r="E16" s="52">
        <f>+D16*1000/14/3600</f>
        <v>50.912698412698411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437881</v>
      </c>
      <c r="D21" s="52">
        <f>+C21-C16</f>
        <v>920</v>
      </c>
      <c r="E21" s="52">
        <f>+D21*1000/5/3600</f>
        <v>51.111111111111114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438768</v>
      </c>
      <c r="D26" s="52">
        <f>+C26-C21</f>
        <v>887</v>
      </c>
      <c r="E26" s="52">
        <f>+D26*1000/5/3600</f>
        <v>49.277777777777779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44390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12'!C26</f>
        <v>438768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441263</v>
      </c>
      <c r="D16" s="52">
        <f>+C16-C8</f>
        <v>2495</v>
      </c>
      <c r="E16" s="52">
        <f>+D16*1000/14/3600</f>
        <v>49.503968253968253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442221</v>
      </c>
      <c r="D21" s="52">
        <f>+C21-C16</f>
        <v>958</v>
      </c>
      <c r="E21" s="52">
        <f>+D21*1000/5/3600</f>
        <v>53.222222222222221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443076</v>
      </c>
      <c r="D26" s="52">
        <f>+C26-C21</f>
        <v>855</v>
      </c>
      <c r="E26" s="52">
        <f>+D26*1000/5/3600</f>
        <v>47.5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44391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13'!C26</f>
        <v>443076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445560</v>
      </c>
      <c r="D16" s="52">
        <f>+C16-C8</f>
        <v>2484</v>
      </c>
      <c r="E16" s="52">
        <f>+D16*1000/14/3600</f>
        <v>49.285714285714285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446468</v>
      </c>
      <c r="D21" s="52">
        <f>+C21-C16</f>
        <v>908</v>
      </c>
      <c r="E21" s="52">
        <f>+D21*1000/5/3600</f>
        <v>50.444444444444443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447372</v>
      </c>
      <c r="D26" s="52">
        <f>+C26-C21</f>
        <v>904</v>
      </c>
      <c r="E26" s="52">
        <f>+D26*1000/5/3600</f>
        <v>50.222222222222221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44392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14'!C26</f>
        <v>447372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449787</v>
      </c>
      <c r="D16" s="52">
        <f>+C16-C8</f>
        <v>2415</v>
      </c>
      <c r="E16" s="52">
        <f>+D16*1000/14/3600</f>
        <v>47.916666666666664</v>
      </c>
      <c r="F16" s="53" t="s">
        <v>0</v>
      </c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450669</v>
      </c>
      <c r="D21" s="52">
        <f>+C21-C16</f>
        <v>882</v>
      </c>
      <c r="E21" s="52">
        <f>+D21*1000/5/3600</f>
        <v>49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451553</v>
      </c>
      <c r="D26" s="52">
        <f>+C26-C21</f>
        <v>884</v>
      </c>
      <c r="E26" s="52">
        <f>+D26*1000/5/3600</f>
        <v>49.111111111111114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9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44393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15'!C26</f>
        <v>451553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453886</v>
      </c>
      <c r="D16" s="52">
        <f>+C16-C8</f>
        <v>2333</v>
      </c>
      <c r="E16" s="52">
        <f>+D16*1000/14/3600</f>
        <v>46.289682539682538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454762</v>
      </c>
      <c r="D21" s="52">
        <f>+C21-C16</f>
        <v>876</v>
      </c>
      <c r="E21" s="52">
        <f>+D21*1000/5/3600</f>
        <v>48.666666666666664</v>
      </c>
      <c r="F21" s="53" t="s">
        <v>0</v>
      </c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455578</v>
      </c>
      <c r="D26" s="52">
        <f>+C26-C21</f>
        <v>816</v>
      </c>
      <c r="E26" s="52">
        <f>+D26*1000/5/3600</f>
        <v>45.333333333333336</v>
      </c>
      <c r="F26" s="53" t="s">
        <v>0</v>
      </c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44394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16'!C26</f>
        <v>455578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457913</v>
      </c>
      <c r="D16" s="52">
        <f>+C16-C8</f>
        <v>2335</v>
      </c>
      <c r="E16" s="52">
        <f>+D16*1000/14/3600</f>
        <v>46.329365079365083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458733</v>
      </c>
      <c r="D21" s="52">
        <f>+C21-C16</f>
        <v>820</v>
      </c>
      <c r="E21" s="52">
        <f>+D21*1000/5/3600</f>
        <v>45.555555555555557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41</v>
      </c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459535</v>
      </c>
      <c r="D26" s="52">
        <f>+C26-C21</f>
        <v>802</v>
      </c>
      <c r="E26" s="52">
        <f>+D26*1000/5/3600</f>
        <v>44.555555555555557</v>
      </c>
      <c r="F26" s="57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44395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17'!C26</f>
        <v>459535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461853</v>
      </c>
      <c r="D16" s="52">
        <f>+C16-C8</f>
        <v>2318</v>
      </c>
      <c r="E16" s="52">
        <f>+D16*1000/14/3600</f>
        <v>45.992063492063494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462676</v>
      </c>
      <c r="D21" s="52">
        <f>+C21-C16</f>
        <v>823</v>
      </c>
      <c r="E21" s="52">
        <f>+D21*1000/5/3600</f>
        <v>45.722222222222221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463466</v>
      </c>
      <c r="D26" s="52">
        <f>+C26-C21</f>
        <v>790</v>
      </c>
      <c r="E26" s="52">
        <f>+D26*1000/5/3600</f>
        <v>43.888888888888886</v>
      </c>
      <c r="F26" s="53" t="s">
        <v>0</v>
      </c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44378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392024</v>
      </c>
      <c r="D8" s="32"/>
      <c r="E8" s="32"/>
      <c r="F8" s="10"/>
      <c r="G8" s="136"/>
      <c r="H8" s="137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4">
        <f>+D10*1000/3600</f>
        <v>0</v>
      </c>
      <c r="F10" s="12" t="s">
        <v>0</v>
      </c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4">
        <f t="shared" ref="E11:E25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4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4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4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54">
        <f t="shared" si="1"/>
        <v>0</v>
      </c>
      <c r="F15" s="12"/>
      <c r="G15" s="119" t="s">
        <v>0</v>
      </c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394196</v>
      </c>
      <c r="D16" s="52">
        <f>+C16-C8</f>
        <v>2172</v>
      </c>
      <c r="E16" s="52">
        <f>+D16*1000/14/3600</f>
        <v>43.095238095238095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4">
        <v>0</v>
      </c>
      <c r="F17" s="12" t="s">
        <v>0</v>
      </c>
      <c r="G17" s="119" t="s">
        <v>0</v>
      </c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4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4">
        <f t="shared" si="1"/>
        <v>0</v>
      </c>
      <c r="F19" s="12" t="s">
        <v>0</v>
      </c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4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394919</v>
      </c>
      <c r="D21" s="52">
        <f>+C21-C16</f>
        <v>723</v>
      </c>
      <c r="E21" s="52">
        <f>+D21*1000/5/3600</f>
        <v>40.166666666666664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4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4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4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4">
        <f t="shared" si="1"/>
        <v>0</v>
      </c>
      <c r="F25" s="13" t="s">
        <v>0</v>
      </c>
      <c r="G25" s="119" t="s">
        <v>0</v>
      </c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395622</v>
      </c>
      <c r="D26" s="52">
        <f>+C26-C21</f>
        <v>703</v>
      </c>
      <c r="E26" s="52">
        <f>+D26*1000/5/3600</f>
        <v>39.055555555555557</v>
      </c>
      <c r="F26" s="53" t="s">
        <v>0</v>
      </c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44396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18'!C26</f>
        <v>463466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465793</v>
      </c>
      <c r="D16" s="52">
        <f>+C16-C8</f>
        <v>2327</v>
      </c>
      <c r="E16" s="52">
        <f>+D16*1000/14/3600</f>
        <v>46.170634920634917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466598</v>
      </c>
      <c r="D21" s="52">
        <f>+C21-C16</f>
        <v>805</v>
      </c>
      <c r="E21" s="52">
        <f>+D21*1000/5/3600</f>
        <v>44.722222222222221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467442</v>
      </c>
      <c r="D26" s="52">
        <f>+C26-C21</f>
        <v>844</v>
      </c>
      <c r="E26" s="52">
        <f>+D26*1000/5/3600</f>
        <v>46.888888888888886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9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44397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19'!C26</f>
        <v>467442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469791</v>
      </c>
      <c r="D16" s="52">
        <f>+C16-C8</f>
        <v>2349</v>
      </c>
      <c r="E16" s="52">
        <f>+D16*1000/14/3600</f>
        <v>46.607142857142861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470301</v>
      </c>
      <c r="D21" s="52">
        <f>+C21-C16</f>
        <v>510</v>
      </c>
      <c r="E21" s="52">
        <f>+D21*1000/5/3600</f>
        <v>28.333333333333332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471121</v>
      </c>
      <c r="D26" s="52">
        <f>+C26-C21</f>
        <v>820</v>
      </c>
      <c r="E26" s="52">
        <f>+D26*1000/5/3600</f>
        <v>45.555555555555557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44398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20'!C26</f>
        <v>471121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473409</v>
      </c>
      <c r="D16" s="52">
        <f>+C16-C8</f>
        <v>2288</v>
      </c>
      <c r="E16" s="52">
        <f>+D16*1000/14/3600</f>
        <v>45.396825396825392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474246</v>
      </c>
      <c r="D21" s="52">
        <f>+C21-C16</f>
        <v>837</v>
      </c>
      <c r="E21" s="52">
        <f>+D21*1000/5/3600</f>
        <v>46.5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 t="s">
        <v>42</v>
      </c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474961</v>
      </c>
      <c r="D26" s="52">
        <f>+C26-C21</f>
        <v>715</v>
      </c>
      <c r="E26" s="52">
        <f>+D26*1000/5/3600</f>
        <v>39.722222222222221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44399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21'!C26</f>
        <v>474961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477014</v>
      </c>
      <c r="D16" s="52">
        <f>+C16-C8</f>
        <v>2053</v>
      </c>
      <c r="E16" s="52">
        <f>+D16*1000/14/3600</f>
        <v>40.734126984126981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477719</v>
      </c>
      <c r="D21" s="52">
        <f>+C21-C16</f>
        <v>705</v>
      </c>
      <c r="E21" s="52">
        <f>+D21*1000/5/3600</f>
        <v>39.166666666666664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478921</v>
      </c>
      <c r="D26" s="52">
        <f>+C26-C21</f>
        <v>1202</v>
      </c>
      <c r="E26" s="52">
        <f>+D26*1000/5/3600</f>
        <v>66.777777777777771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44400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22'!C26</f>
        <v>478921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480442</v>
      </c>
      <c r="D16" s="52">
        <f>+C16-C8</f>
        <v>1521</v>
      </c>
      <c r="E16" s="52">
        <f>+D16*1000/14/3600</f>
        <v>30.178571428571431</v>
      </c>
      <c r="F16" s="57" t="s">
        <v>0</v>
      </c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481112</v>
      </c>
      <c r="D21" s="52">
        <f>+C21-C16</f>
        <v>670</v>
      </c>
      <c r="E21" s="52">
        <f>+D21*1000/5/3600</f>
        <v>37.222222222222221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 t="s">
        <v>43</v>
      </c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481845</v>
      </c>
      <c r="D26" s="52">
        <f>+C26-C21</f>
        <v>733</v>
      </c>
      <c r="E26" s="52">
        <f>+D26*1000/5/3600</f>
        <v>40.722222222222221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44401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23'!C26</f>
        <v>481845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483661</v>
      </c>
      <c r="D16" s="52">
        <f>+C16-C8</f>
        <v>1816</v>
      </c>
      <c r="E16" s="52">
        <f>+D16*1000/14/3600</f>
        <v>36.031746031746032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484857</v>
      </c>
      <c r="D21" s="52">
        <f>+C21-C16</f>
        <v>1196</v>
      </c>
      <c r="E21" s="52">
        <f>+D21*1000/5/3600</f>
        <v>66.444444444444443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485355</v>
      </c>
      <c r="D26" s="52">
        <f>+C26-C21</f>
        <v>498</v>
      </c>
      <c r="E26" s="52">
        <f>+D26*1000/5/3600</f>
        <v>27.666666666666668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44402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24'!C26</f>
        <v>485355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487208</v>
      </c>
      <c r="D16" s="52">
        <f>+C16-C8</f>
        <v>1853</v>
      </c>
      <c r="E16" s="52">
        <f>+D16*1000/14/3600</f>
        <v>36.765873015873019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487888</v>
      </c>
      <c r="D21" s="52">
        <f>+C21-C16</f>
        <v>680</v>
      </c>
      <c r="E21" s="52">
        <f>+D21*1000/5/3600</f>
        <v>37.777777777777779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 t="s">
        <v>43</v>
      </c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488629</v>
      </c>
      <c r="D26" s="52">
        <f>+C26-C21</f>
        <v>741</v>
      </c>
      <c r="E26" s="52">
        <f>+D26*1000/5/3600</f>
        <v>41.166666666666664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44403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25'!C26</f>
        <v>488629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491335</v>
      </c>
      <c r="D16" s="52">
        <f>+C16-C8</f>
        <v>2706</v>
      </c>
      <c r="E16" s="52">
        <f>+D16*1000/14/3600</f>
        <v>53.69047619047619</v>
      </c>
      <c r="F16" s="57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6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492275</v>
      </c>
      <c r="D21" s="52">
        <f>+C21-C16</f>
        <v>940</v>
      </c>
      <c r="E21" s="52">
        <f>+D21*1000/5/3600</f>
        <v>52.222222222222221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493175</v>
      </c>
      <c r="D26" s="52">
        <f>+C26-C21</f>
        <v>900</v>
      </c>
      <c r="E26" s="52">
        <f>+D26*1000/5/3600</f>
        <v>50</v>
      </c>
      <c r="F26" s="57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6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44404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26'!C26</f>
        <v>493175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495471</v>
      </c>
      <c r="D16" s="52">
        <f>+C16-C8</f>
        <v>2296</v>
      </c>
      <c r="E16" s="52">
        <f>+D16*1000/14/3600</f>
        <v>45.555555555555557</v>
      </c>
      <c r="F16" s="57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496529</v>
      </c>
      <c r="D21" s="52">
        <f>+C21-C16</f>
        <v>1058</v>
      </c>
      <c r="E21" s="52">
        <f>+D21*1000/5/3600</f>
        <v>58.777777777777779</v>
      </c>
      <c r="F21" s="57" t="s">
        <v>44</v>
      </c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497368</v>
      </c>
      <c r="D26" s="52">
        <f>+C26-C21</f>
        <v>839</v>
      </c>
      <c r="E26" s="52">
        <f>+D26*1000/5/3600</f>
        <v>46.611111111111114</v>
      </c>
      <c r="F26" s="57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44405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27'!C26</f>
        <v>497368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499349</v>
      </c>
      <c r="D16" s="52">
        <f>+C16-C8</f>
        <v>1981</v>
      </c>
      <c r="E16" s="52">
        <f>+D16*1000/14/3600</f>
        <v>39.305555555555557</v>
      </c>
      <c r="F16" s="57" t="s">
        <v>0</v>
      </c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499761</v>
      </c>
      <c r="D21" s="52">
        <f>+C21-C16</f>
        <v>412</v>
      </c>
      <c r="E21" s="52">
        <f>+D21*1000/5/3600</f>
        <v>22.888888888888889</v>
      </c>
      <c r="F21" s="57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42"/>
      <c r="H24" s="14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500268</v>
      </c>
      <c r="D26" s="52">
        <f>+C26-C21</f>
        <v>507</v>
      </c>
      <c r="E26" s="52">
        <f>+D26*1000/5/3600</f>
        <v>28.166666666666668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6" zoomScale="85" zoomScaleNormal="85" zoomScalePageLayoutView="70" workbookViewId="0">
      <selection activeCell="E29" sqref="E29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44379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1'!C26</f>
        <v>395622</v>
      </c>
      <c r="D8" s="32" t="s">
        <v>0</v>
      </c>
      <c r="E8" s="32"/>
      <c r="F8" s="10"/>
      <c r="G8" s="136" t="s">
        <v>22</v>
      </c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 t="s">
        <v>0</v>
      </c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397690</v>
      </c>
      <c r="D16" s="52">
        <f>+C16-C8</f>
        <v>2068</v>
      </c>
      <c r="E16" s="52">
        <f>+D16*1000/14/3600</f>
        <v>41.031746031746032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398355</v>
      </c>
      <c r="D21" s="52">
        <f>+C21-C16</f>
        <v>665</v>
      </c>
      <c r="E21" s="52">
        <f>+D21*1000/5/3600</f>
        <v>36.944444444444443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399056</v>
      </c>
      <c r="D26" s="52">
        <f>+C26-C21</f>
        <v>701</v>
      </c>
      <c r="E26" s="52">
        <f>+D26*1000/5/3600</f>
        <v>38.944444444444443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topLeftCell="A13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44406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28'!C26</f>
        <v>500268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501207</v>
      </c>
      <c r="D16" s="52">
        <f>+C16-C8</f>
        <v>939</v>
      </c>
      <c r="E16" s="52">
        <f>+D16*1000/14/3600</f>
        <v>18.63095238095238</v>
      </c>
      <c r="F16" s="57" t="s">
        <v>45</v>
      </c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501226</v>
      </c>
      <c r="D21" s="52">
        <f>+C21-C16</f>
        <v>19</v>
      </c>
      <c r="E21" s="52">
        <f>+D21*1000/5/3600</f>
        <v>1.0555555555555556</v>
      </c>
      <c r="F21" s="57" t="s">
        <v>45</v>
      </c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19" t="s">
        <v>0</v>
      </c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 t="s">
        <v>46</v>
      </c>
      <c r="G24" s="119" t="s">
        <v>0</v>
      </c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501578</v>
      </c>
      <c r="D26" s="52">
        <f>+C26-C21</f>
        <v>352</v>
      </c>
      <c r="E26" s="52">
        <f>+D26*1000/5/3600</f>
        <v>19.555555555555557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6" t="s">
        <v>0</v>
      </c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6" t="s">
        <v>0</v>
      </c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44407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29'!C26</f>
        <v>501578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504244</v>
      </c>
      <c r="D16" s="52">
        <f>+C16-C8</f>
        <v>2666</v>
      </c>
      <c r="E16" s="52">
        <f>+D16*1000/14/3600</f>
        <v>52.896825396825392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505157</v>
      </c>
      <c r="D21" s="52">
        <f>+C21-C16</f>
        <v>913</v>
      </c>
      <c r="E21" s="52">
        <f>+D21*1000/5/3600</f>
        <v>50.722222222222221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506025</v>
      </c>
      <c r="D26" s="52">
        <f>+C26-C21</f>
        <v>868</v>
      </c>
      <c r="E26" s="52">
        <f>+D26*1000/5/3600</f>
        <v>48.222222222222221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1"/>
  <dimension ref="B1:R43"/>
  <sheetViews>
    <sheetView showGridLines="0" showWhiteSpace="0" topLeftCell="A19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44408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30'!C26</f>
        <v>506025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508312</v>
      </c>
      <c r="D16" s="52">
        <f>+C16-C8</f>
        <v>2287</v>
      </c>
      <c r="E16" s="52">
        <f>+D16*1000/14/3600</f>
        <v>45.376984126984134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509025</v>
      </c>
      <c r="D21" s="52">
        <f>+C21-C16</f>
        <v>713</v>
      </c>
      <c r="E21" s="52">
        <f>+D21*1000/5/3600</f>
        <v>39.611111111111114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509766</v>
      </c>
      <c r="D26" s="52">
        <f>+C26-C21</f>
        <v>741</v>
      </c>
      <c r="E26" s="52">
        <f>+D26*1000/5/3600</f>
        <v>41.166666666666664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16 D21 D26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2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44380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2'!C26</f>
        <v>399056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401166</v>
      </c>
      <c r="D16" s="52">
        <f>+C16-C8</f>
        <v>2110</v>
      </c>
      <c r="E16" s="52">
        <f>+D16*1000/14/3600</f>
        <v>41.865079365079367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401872</v>
      </c>
      <c r="D21" s="52">
        <f>+C21-C16</f>
        <v>706</v>
      </c>
      <c r="E21" s="52">
        <f>+D21*1000/5/3600</f>
        <v>39.222222222222221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34</v>
      </c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402643</v>
      </c>
      <c r="D26" s="52">
        <f>+C26-C21</f>
        <v>771</v>
      </c>
      <c r="E26" s="52">
        <f>+D26*1000/5/3600</f>
        <v>42.833333333333336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4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44381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3'!C26</f>
        <v>402643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404939</v>
      </c>
      <c r="D16" s="52">
        <f>+C16-C8</f>
        <v>2296</v>
      </c>
      <c r="E16" s="52">
        <f>+D16*1000/14/3600</f>
        <v>45.555555555555557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 t="s">
        <v>33</v>
      </c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405710</v>
      </c>
      <c r="D21" s="52">
        <f>+C21-C16</f>
        <v>771</v>
      </c>
      <c r="E21" s="52">
        <f>+D21*1000/5/3600</f>
        <v>42.833333333333336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406505</v>
      </c>
      <c r="D26" s="52">
        <f>+C26-C21</f>
        <v>795</v>
      </c>
      <c r="E26" s="52">
        <f>+D26*1000/5/3600</f>
        <v>44.166666666666664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F31" sqref="F31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44382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4'!C26</f>
        <v>406505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408694</v>
      </c>
      <c r="D16" s="52">
        <f>+C16-C8</f>
        <v>2189</v>
      </c>
      <c r="E16" s="52">
        <f>+D16*1000/14/3600</f>
        <v>43.432539682539684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34</v>
      </c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409551</v>
      </c>
      <c r="D21" s="52">
        <f>+C21-C16</f>
        <v>857</v>
      </c>
      <c r="E21" s="52">
        <f>+D21*1000/5/3600</f>
        <v>47.611111111111114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410327</v>
      </c>
      <c r="D26" s="52">
        <f>+C26-C21</f>
        <v>776</v>
      </c>
      <c r="E26" s="52">
        <f>+D26*1000/5/3600</f>
        <v>43.111111111111114</v>
      </c>
      <c r="F26" s="53" t="s">
        <v>0</v>
      </c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6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44383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5'!C26</f>
        <v>410327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412737</v>
      </c>
      <c r="D16" s="52">
        <f>+C16-C8</f>
        <v>2410</v>
      </c>
      <c r="E16" s="52">
        <f>+D16*1000/14/3600</f>
        <v>47.817460317460316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413571</v>
      </c>
      <c r="D21" s="52">
        <f>+C21-C16</f>
        <v>834</v>
      </c>
      <c r="E21" s="52">
        <f>+D21*1000/5/3600</f>
        <v>46.333333333333336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414410</v>
      </c>
      <c r="D26" s="52">
        <f>+C26-C21</f>
        <v>839</v>
      </c>
      <c r="E26" s="52">
        <f>+D26*1000/5/3600</f>
        <v>46.611111111111114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44384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6'!C26</f>
        <v>414410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416721</v>
      </c>
      <c r="D16" s="52">
        <f>+C16-C8</f>
        <v>2311</v>
      </c>
      <c r="E16" s="52">
        <f>+D16*1000/14/3600</f>
        <v>45.853174603174608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/>
      <c r="D21" s="52">
        <f>+C21-C16</f>
        <v>-416721</v>
      </c>
      <c r="E21" s="52">
        <f>+D21*1000/5/3600</f>
        <v>-23151.166666666668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/>
      <c r="D26" s="52">
        <f>+C26-C21</f>
        <v>0</v>
      </c>
      <c r="E26" s="52">
        <f>+D26*1000/5/3600</f>
        <v>0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4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3.5429687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44385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7'!C26</f>
        <v>0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7">
        <v>420594</v>
      </c>
      <c r="D16" s="52">
        <f>+C16-C8</f>
        <v>420594</v>
      </c>
      <c r="E16" s="52">
        <f>+D16*1000/14/3600</f>
        <v>8345.1190476190477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7">
        <v>421397</v>
      </c>
      <c r="D21" s="52">
        <f>+C21-C16</f>
        <v>803</v>
      </c>
      <c r="E21" s="52">
        <f>+D21*1000/5/3600</f>
        <v>44.611111111111114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35</v>
      </c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7">
        <v>422150</v>
      </c>
      <c r="D26" s="52">
        <f>+C26-C21</f>
        <v>753</v>
      </c>
      <c r="E26" s="52">
        <f>+D26*1000/5/3600</f>
        <v>41.833333333333336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414971A5-D304-4050-A027-EAE9A3EC338C}"/>
</file>

<file path=customXml/itemProps2.xml><?xml version="1.0" encoding="utf-8"?>
<ds:datastoreItem xmlns:ds="http://schemas.openxmlformats.org/officeDocument/2006/customXml" ds:itemID="{69B598C8-86B9-478C-8ED2-4E7F02DC4F2F}"/>
</file>

<file path=customXml/itemProps3.xml><?xml version="1.0" encoding="utf-8"?>
<ds:datastoreItem xmlns:ds="http://schemas.openxmlformats.org/officeDocument/2006/customXml" ds:itemID="{ABD4F83A-A8A5-46B1-8928-79C7363FE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2022-06-21T00:19:12Z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