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19 Dic 2022\"/>
    </mc:Choice>
  </mc:AlternateContent>
  <bookViews>
    <workbookView xWindow="0" yWindow="0" windowWidth="9590" windowHeight="768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40" l="1"/>
  <c r="L13" i="40"/>
  <c r="Q46" i="40"/>
  <c r="G44" i="40"/>
  <c r="L36" i="40"/>
  <c r="L30" i="40"/>
  <c r="L24" i="40"/>
  <c r="L18" i="40"/>
  <c r="L12" i="40"/>
  <c r="P40" i="40"/>
  <c r="P41" i="40"/>
  <c r="P43" i="40" s="1"/>
  <c r="P44" i="40" s="1"/>
  <c r="Q43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Q11" i="40"/>
  <c r="H29" i="40"/>
  <c r="G12" i="40"/>
  <c r="H12" i="40" s="1"/>
  <c r="G13" i="40"/>
  <c r="H13" i="40" s="1"/>
  <c r="G14" i="40"/>
  <c r="G42" i="40" s="1"/>
  <c r="H14" i="40"/>
  <c r="G15" i="40"/>
  <c r="H15" i="40"/>
  <c r="G16" i="40"/>
  <c r="H16" i="40"/>
  <c r="G17" i="40"/>
  <c r="H17" i="40"/>
  <c r="G18" i="40"/>
  <c r="H18" i="40"/>
  <c r="G19" i="40"/>
  <c r="H19" i="40"/>
  <c r="G20" i="40"/>
  <c r="H20" i="40"/>
  <c r="G21" i="40"/>
  <c r="H21" i="40"/>
  <c r="G22" i="40"/>
  <c r="H22" i="40"/>
  <c r="G23" i="40"/>
  <c r="H23" i="40"/>
  <c r="G24" i="40"/>
  <c r="H24" i="40"/>
  <c r="G25" i="40"/>
  <c r="H25" i="40"/>
  <c r="G26" i="40"/>
  <c r="H26" i="40"/>
  <c r="G27" i="40"/>
  <c r="H27" i="40"/>
  <c r="G28" i="40"/>
  <c r="H28" i="40"/>
  <c r="G29" i="40"/>
  <c r="G30" i="40"/>
  <c r="H30" i="40"/>
  <c r="G31" i="40"/>
  <c r="H31" i="40"/>
  <c r="G32" i="40"/>
  <c r="H32" i="40"/>
  <c r="G33" i="40"/>
  <c r="H33" i="40"/>
  <c r="G34" i="40"/>
  <c r="H34" i="40"/>
  <c r="G35" i="40"/>
  <c r="H35" i="40"/>
  <c r="G36" i="40"/>
  <c r="H36" i="40"/>
  <c r="G37" i="40"/>
  <c r="H37" i="40"/>
  <c r="G38" i="40"/>
  <c r="H38" i="40"/>
  <c r="G39" i="40"/>
  <c r="H39" i="40"/>
  <c r="G40" i="40"/>
  <c r="H40" i="40"/>
  <c r="G41" i="40"/>
  <c r="H41" i="40"/>
  <c r="H11" i="40"/>
  <c r="G11" i="40"/>
  <c r="Q44" i="40" l="1"/>
  <c r="H42" i="40"/>
  <c r="F41" i="40"/>
  <c r="G45" i="40" s="1"/>
  <c r="F40" i="40" l="1"/>
  <c r="D32" i="45"/>
  <c r="E32" i="45" s="1"/>
  <c r="D31" i="45"/>
  <c r="E31" i="45" s="1"/>
  <c r="E30" i="45"/>
  <c r="D30" i="45"/>
  <c r="D29" i="45"/>
  <c r="E29" i="45" s="1"/>
  <c r="D28" i="45"/>
  <c r="E28" i="45" s="1"/>
  <c r="D26" i="45"/>
  <c r="E26" i="45" s="1"/>
  <c r="D25" i="45"/>
  <c r="E25" i="45" s="1"/>
  <c r="D24" i="45"/>
  <c r="E24" i="45" s="1"/>
  <c r="D23" i="45"/>
  <c r="E23" i="45" s="1"/>
  <c r="D21" i="45"/>
  <c r="E21" i="45" s="1"/>
  <c r="D20" i="45"/>
  <c r="E20" i="45" s="1"/>
  <c r="D19" i="45"/>
  <c r="E19" i="45" s="1"/>
  <c r="D18" i="45"/>
  <c r="E18" i="45" s="1"/>
  <c r="D15" i="45"/>
  <c r="E15" i="45" s="1"/>
  <c r="D14" i="45"/>
  <c r="E14" i="45" s="1"/>
  <c r="D13" i="45"/>
  <c r="E13" i="45" s="1"/>
  <c r="D12" i="45"/>
  <c r="E12" i="45" s="1"/>
  <c r="D11" i="45"/>
  <c r="E11" i="45" s="1"/>
  <c r="D10" i="45"/>
  <c r="E10" i="45" s="1"/>
  <c r="D16" i="45"/>
  <c r="E16" i="45" s="1"/>
  <c r="E17" i="33" l="1"/>
  <c r="F37" i="40" l="1"/>
  <c r="F38" i="40"/>
  <c r="F39" i="40"/>
  <c r="C8" i="42" l="1"/>
  <c r="C8" i="41"/>
  <c r="C8" i="34"/>
  <c r="C8" i="33"/>
  <c r="D16" i="33" s="1"/>
  <c r="P37" i="40" l="1"/>
  <c r="P38" i="40"/>
  <c r="P39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 s="1"/>
  <c r="D24" i="42"/>
  <c r="E24" i="42" s="1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 s="1"/>
  <c r="D23" i="41"/>
  <c r="E23" i="41" s="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 s="1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 s="1"/>
  <c r="D19" i="34"/>
  <c r="E19" i="34" s="1"/>
  <c r="D18" i="34"/>
  <c r="E18" i="34" s="1"/>
  <c r="D15" i="34"/>
  <c r="E15" i="34"/>
  <c r="D14" i="34"/>
  <c r="E14" i="34" s="1"/>
  <c r="D13" i="34"/>
  <c r="E13" i="34" s="1"/>
  <c r="D12" i="34"/>
  <c r="E12" i="34" s="1"/>
  <c r="D11" i="34"/>
  <c r="E11" i="34"/>
  <c r="D10" i="34"/>
  <c r="E10" i="34" s="1"/>
  <c r="D32" i="33"/>
  <c r="E32" i="33" s="1"/>
  <c r="D31" i="33"/>
  <c r="E31" i="33" s="1"/>
  <c r="D30" i="33"/>
  <c r="E30" i="33"/>
  <c r="D29" i="33"/>
  <c r="E29" i="33" s="1"/>
  <c r="D28" i="33"/>
  <c r="E28" i="33" s="1"/>
  <c r="D25" i="33"/>
  <c r="E25" i="33" s="1"/>
  <c r="D24" i="33"/>
  <c r="E24" i="33"/>
  <c r="D23" i="33"/>
  <c r="E23" i="33" s="1"/>
  <c r="D21" i="33"/>
  <c r="E21" i="33" s="1"/>
  <c r="D20" i="33"/>
  <c r="E20" i="33" s="1"/>
  <c r="D19" i="33"/>
  <c r="E19" i="33" s="1"/>
  <c r="D18" i="33"/>
  <c r="E18" i="33"/>
  <c r="D15" i="33"/>
  <c r="E15" i="33" s="1"/>
  <c r="D14" i="33"/>
  <c r="E14" i="33" s="1"/>
  <c r="D13" i="33"/>
  <c r="E13" i="33" s="1"/>
  <c r="D12" i="33"/>
  <c r="E12" i="33"/>
  <c r="D11" i="33"/>
  <c r="E11" i="33" s="1"/>
  <c r="D10" i="33"/>
  <c r="E10" i="33" s="1"/>
  <c r="D32" i="32"/>
  <c r="E32" i="32" s="1"/>
  <c r="D31" i="32"/>
  <c r="E31" i="32"/>
  <c r="D30" i="32"/>
  <c r="E30" i="32" s="1"/>
  <c r="D29" i="32"/>
  <c r="E29" i="32" s="1"/>
  <c r="D28" i="32"/>
  <c r="E28" i="32" s="1"/>
  <c r="D25" i="32"/>
  <c r="E25" i="32"/>
  <c r="D24" i="32"/>
  <c r="E24" i="32" s="1"/>
  <c r="D23" i="32"/>
  <c r="E23" i="32" s="1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 s="1"/>
  <c r="D32" i="31"/>
  <c r="E32" i="31"/>
  <c r="D31" i="31"/>
  <c r="E31" i="31"/>
  <c r="D30" i="31"/>
  <c r="E30" i="31"/>
  <c r="D29" i="31"/>
  <c r="E29" i="31" s="1"/>
  <c r="D28" i="31"/>
  <c r="E28" i="31"/>
  <c r="D25" i="31"/>
  <c r="E25" i="31"/>
  <c r="D24" i="31"/>
  <c r="E24" i="31"/>
  <c r="D23" i="31"/>
  <c r="E23" i="31" s="1"/>
  <c r="D21" i="31"/>
  <c r="E21" i="31" s="1"/>
  <c r="D20" i="31"/>
  <c r="E20" i="31" s="1"/>
  <c r="D19" i="31"/>
  <c r="E19" i="31" s="1"/>
  <c r="D18" i="31"/>
  <c r="E18" i="31" s="1"/>
  <c r="D15" i="31"/>
  <c r="E15" i="31"/>
  <c r="D14" i="31"/>
  <c r="E14" i="31" s="1"/>
  <c r="D13" i="31"/>
  <c r="E13" i="31" s="1"/>
  <c r="D12" i="31"/>
  <c r="E12" i="31" s="1"/>
  <c r="D11" i="31"/>
  <c r="E11" i="31"/>
  <c r="D10" i="31"/>
  <c r="E10" i="31" s="1"/>
  <c r="D32" i="30"/>
  <c r="E32" i="30" s="1"/>
  <c r="D31" i="30"/>
  <c r="E31" i="30" s="1"/>
  <c r="D30" i="30"/>
  <c r="E30" i="30"/>
  <c r="D29" i="30"/>
  <c r="E29" i="30" s="1"/>
  <c r="D28" i="30"/>
  <c r="E27" i="30"/>
  <c r="D25" i="30"/>
  <c r="E25" i="30" s="1"/>
  <c r="D24" i="30"/>
  <c r="E24" i="30"/>
  <c r="D23" i="30"/>
  <c r="E23" i="30" s="1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 s="1"/>
  <c r="D19" i="29"/>
  <c r="E19" i="29" s="1"/>
  <c r="D18" i="29"/>
  <c r="E18" i="29" s="1"/>
  <c r="D15" i="29"/>
  <c r="E15" i="29"/>
  <c r="D14" i="29"/>
  <c r="E14" i="29" s="1"/>
  <c r="D13" i="29"/>
  <c r="E13" i="29" s="1"/>
  <c r="D12" i="29"/>
  <c r="E12" i="29" s="1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 s="1"/>
  <c r="D19" i="28"/>
  <c r="E19" i="28" s="1"/>
  <c r="D18" i="28"/>
  <c r="E18" i="28" s="1"/>
  <c r="D15" i="28"/>
  <c r="E15" i="28" s="1"/>
  <c r="D14" i="28"/>
  <c r="E14" i="28" s="1"/>
  <c r="D13" i="28"/>
  <c r="E13" i="28" s="1"/>
  <c r="D12" i="28"/>
  <c r="E12" i="28" s="1"/>
  <c r="D11" i="28"/>
  <c r="E11" i="28" s="1"/>
  <c r="D10" i="28"/>
  <c r="E10" i="28" s="1"/>
  <c r="D32" i="27"/>
  <c r="E32" i="27" s="1"/>
  <c r="D31" i="27"/>
  <c r="E31" i="27" s="1"/>
  <c r="D30" i="27"/>
  <c r="E30" i="27" s="1"/>
  <c r="D29" i="27"/>
  <c r="E29" i="27" s="1"/>
  <c r="D28" i="27"/>
  <c r="E28" i="27" s="1"/>
  <c r="D25" i="27"/>
  <c r="E25" i="27" s="1"/>
  <c r="D24" i="27"/>
  <c r="E24" i="27" s="1"/>
  <c r="D23" i="27"/>
  <c r="E23" i="27" s="1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 s="1"/>
  <c r="D19" i="26"/>
  <c r="E19" i="26" s="1"/>
  <c r="D18" i="26"/>
  <c r="E18" i="26" s="1"/>
  <c r="D15" i="26"/>
  <c r="E15" i="26" s="1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 s="1"/>
  <c r="D19" i="25"/>
  <c r="E19" i="25" s="1"/>
  <c r="D18" i="25"/>
  <c r="E17" i="25"/>
  <c r="D15" i="25"/>
  <c r="E15" i="25" s="1"/>
  <c r="D14" i="25"/>
  <c r="E14" i="25" s="1"/>
  <c r="D13" i="25"/>
  <c r="E13" i="25" s="1"/>
  <c r="D12" i="25"/>
  <c r="E12" i="25" s="1"/>
  <c r="D11" i="25"/>
  <c r="E11" i="25" s="1"/>
  <c r="D10" i="25"/>
  <c r="E10" i="25" s="1"/>
  <c r="D32" i="24"/>
  <c r="E32" i="24" s="1"/>
  <c r="D31" i="24"/>
  <c r="E31" i="24" s="1"/>
  <c r="D30" i="24"/>
  <c r="E30" i="24" s="1"/>
  <c r="D29" i="24"/>
  <c r="E29" i="24" s="1"/>
  <c r="D28" i="24"/>
  <c r="E28" i="24" s="1"/>
  <c r="D25" i="24"/>
  <c r="E25" i="24" s="1"/>
  <c r="D24" i="24"/>
  <c r="E24" i="24" s="1"/>
  <c r="D23" i="24"/>
  <c r="E23" i="24" s="1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 s="1"/>
  <c r="D19" i="23"/>
  <c r="E19" i="23" s="1"/>
  <c r="D18" i="23"/>
  <c r="E18" i="23" s="1"/>
  <c r="D15" i="23"/>
  <c r="E15" i="23" s="1"/>
  <c r="D14" i="23"/>
  <c r="E14" i="23" s="1"/>
  <c r="D13" i="23"/>
  <c r="E13" i="23" s="1"/>
  <c r="D12" i="23"/>
  <c r="E12" i="23" s="1"/>
  <c r="D11" i="23"/>
  <c r="E11" i="23" s="1"/>
  <c r="D10" i="23"/>
  <c r="E10" i="23" s="1"/>
  <c r="D32" i="22"/>
  <c r="E32" i="22" s="1"/>
  <c r="D31" i="22"/>
  <c r="E31" i="22" s="1"/>
  <c r="D30" i="22"/>
  <c r="E30" i="22" s="1"/>
  <c r="D29" i="22"/>
  <c r="E29" i="22" s="1"/>
  <c r="D28" i="22"/>
  <c r="E28" i="22" s="1"/>
  <c r="D25" i="22"/>
  <c r="E25" i="22" s="1"/>
  <c r="D24" i="22"/>
  <c r="E24" i="22" s="1"/>
  <c r="D23" i="22"/>
  <c r="E23" i="22" s="1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 s="1"/>
  <c r="D19" i="21"/>
  <c r="E19" i="21" s="1"/>
  <c r="D18" i="21"/>
  <c r="E18" i="21" s="1"/>
  <c r="D15" i="21"/>
  <c r="E15" i="21" s="1"/>
  <c r="D14" i="21"/>
  <c r="E14" i="21" s="1"/>
  <c r="D13" i="21"/>
  <c r="E13" i="21" s="1"/>
  <c r="D12" i="21"/>
  <c r="E12" i="21" s="1"/>
  <c r="D11" i="21"/>
  <c r="E11" i="21" s="1"/>
  <c r="D10" i="21"/>
  <c r="E10" i="21" s="1"/>
  <c r="D32" i="20"/>
  <c r="E32" i="20" s="1"/>
  <c r="D31" i="20"/>
  <c r="E31" i="20" s="1"/>
  <c r="D30" i="20"/>
  <c r="E30" i="20" s="1"/>
  <c r="D29" i="20"/>
  <c r="E29" i="20" s="1"/>
  <c r="D28" i="20"/>
  <c r="E28" i="20" s="1"/>
  <c r="D25" i="20"/>
  <c r="E25" i="20" s="1"/>
  <c r="D24" i="20"/>
  <c r="E24" i="20" s="1"/>
  <c r="D23" i="20"/>
  <c r="E23" i="20" s="1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 s="1"/>
  <c r="D28" i="19"/>
  <c r="E28" i="19" s="1"/>
  <c r="D25" i="19"/>
  <c r="E25" i="19" s="1"/>
  <c r="D24" i="19"/>
  <c r="E24" i="19" s="1"/>
  <c r="D23" i="19"/>
  <c r="E23" i="19" s="1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 s="1"/>
  <c r="D19" i="18"/>
  <c r="E19" i="18" s="1"/>
  <c r="D18" i="18"/>
  <c r="E18" i="18" s="1"/>
  <c r="D15" i="18"/>
  <c r="E15" i="18" s="1"/>
  <c r="D14" i="18"/>
  <c r="E14" i="18" s="1"/>
  <c r="D13" i="18"/>
  <c r="E13" i="18" s="1"/>
  <c r="D12" i="18"/>
  <c r="E12" i="18" s="1"/>
  <c r="D11" i="18"/>
  <c r="E11" i="18" s="1"/>
  <c r="D10" i="18"/>
  <c r="E10" i="18" s="1"/>
  <c r="D32" i="17"/>
  <c r="E32" i="17" s="1"/>
  <c r="D31" i="17"/>
  <c r="E31" i="17" s="1"/>
  <c r="D30" i="17"/>
  <c r="E30" i="17" s="1"/>
  <c r="D29" i="17"/>
  <c r="E29" i="17" s="1"/>
  <c r="D28" i="17"/>
  <c r="E28" i="17" s="1"/>
  <c r="D25" i="17"/>
  <c r="E25" i="17" s="1"/>
  <c r="D24" i="17"/>
  <c r="E24" i="17" s="1"/>
  <c r="D23" i="17"/>
  <c r="E23" i="17" s="1"/>
  <c r="D21" i="17"/>
  <c r="E21" i="17" s="1"/>
  <c r="D20" i="17"/>
  <c r="E20" i="17" s="1"/>
  <c r="D19" i="17"/>
  <c r="E19" i="17" s="1"/>
  <c r="D18" i="17"/>
  <c r="E18" i="17" s="1"/>
  <c r="D15" i="17"/>
  <c r="E15" i="17" s="1"/>
  <c r="D14" i="17"/>
  <c r="E14" i="17" s="1"/>
  <c r="D13" i="17"/>
  <c r="E13" i="17" s="1"/>
  <c r="D12" i="17"/>
  <c r="E12" i="17" s="1"/>
  <c r="D11" i="17"/>
  <c r="E11" i="17" s="1"/>
  <c r="D10" i="17"/>
  <c r="E10" i="17" s="1"/>
  <c r="D32" i="16"/>
  <c r="E32" i="16" s="1"/>
  <c r="D31" i="16"/>
  <c r="E31" i="16" s="1"/>
  <c r="D30" i="16"/>
  <c r="E30" i="16" s="1"/>
  <c r="D29" i="16"/>
  <c r="E29" i="16" s="1"/>
  <c r="D28" i="16"/>
  <c r="E28" i="16" s="1"/>
  <c r="E26" i="16"/>
  <c r="D25" i="16"/>
  <c r="E25" i="16"/>
  <c r="D24" i="16"/>
  <c r="E24" i="16"/>
  <c r="D23" i="16"/>
  <c r="E23" i="16"/>
  <c r="D21" i="16"/>
  <c r="E21" i="16" s="1"/>
  <c r="D20" i="16"/>
  <c r="E20" i="16" s="1"/>
  <c r="D19" i="16"/>
  <c r="E19" i="16" s="1"/>
  <c r="D18" i="16"/>
  <c r="E18" i="16" s="1"/>
  <c r="D15" i="16"/>
  <c r="E15" i="16" s="1"/>
  <c r="D14" i="16"/>
  <c r="E14" i="16" s="1"/>
  <c r="D13" i="16"/>
  <c r="E13" i="16" s="1"/>
  <c r="D12" i="16"/>
  <c r="E12" i="16" s="1"/>
  <c r="D11" i="16"/>
  <c r="E11" i="16" s="1"/>
  <c r="D10" i="16"/>
  <c r="E10" i="16" s="1"/>
  <c r="D32" i="15"/>
  <c r="E32" i="15" s="1"/>
  <c r="D31" i="15"/>
  <c r="E31" i="15" s="1"/>
  <c r="D30" i="15"/>
  <c r="E30" i="15" s="1"/>
  <c r="D29" i="15"/>
  <c r="E29" i="15" s="1"/>
  <c r="D28" i="15"/>
  <c r="E28" i="15" s="1"/>
  <c r="D25" i="15"/>
  <c r="E25" i="15" s="1"/>
  <c r="D24" i="15"/>
  <c r="E24" i="15" s="1"/>
  <c r="D23" i="15"/>
  <c r="E23" i="15" s="1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 s="1"/>
  <c r="D19" i="14"/>
  <c r="E19" i="14" s="1"/>
  <c r="D18" i="14"/>
  <c r="E18" i="14" s="1"/>
  <c r="D15" i="14"/>
  <c r="E15" i="14" s="1"/>
  <c r="D14" i="14"/>
  <c r="E14" i="14" s="1"/>
  <c r="D13" i="14"/>
  <c r="E13" i="14" s="1"/>
  <c r="D12" i="14"/>
  <c r="E12" i="14" s="1"/>
  <c r="D11" i="14"/>
  <c r="E11" i="14" s="1"/>
  <c r="D32" i="13"/>
  <c r="E32" i="13" s="1"/>
  <c r="D31" i="13"/>
  <c r="E31" i="13" s="1"/>
  <c r="D30" i="13"/>
  <c r="E30" i="13" s="1"/>
  <c r="D29" i="13"/>
  <c r="E29" i="13" s="1"/>
  <c r="D28" i="13"/>
  <c r="E28" i="13" s="1"/>
  <c r="E27" i="13"/>
  <c r="D25" i="13"/>
  <c r="E25" i="13"/>
  <c r="D24" i="13"/>
  <c r="E24" i="13"/>
  <c r="D23" i="13"/>
  <c r="E23" i="13"/>
  <c r="D21" i="13"/>
  <c r="E21" i="13" s="1"/>
  <c r="D20" i="13"/>
  <c r="E20" i="13" s="1"/>
  <c r="D19" i="13"/>
  <c r="E19" i="13" s="1"/>
  <c r="D18" i="13"/>
  <c r="E18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32" i="12"/>
  <c r="E32" i="12" s="1"/>
  <c r="D31" i="12"/>
  <c r="E31" i="12" s="1"/>
  <c r="D30" i="12"/>
  <c r="E30" i="12" s="1"/>
  <c r="D29" i="12"/>
  <c r="E29" i="12" s="1"/>
  <c r="D28" i="12"/>
  <c r="E28" i="12" s="1"/>
  <c r="D25" i="12"/>
  <c r="E25" i="12" s="1"/>
  <c r="D24" i="12"/>
  <c r="E24" i="12" s="1"/>
  <c r="D23" i="12"/>
  <c r="E23" i="12" s="1"/>
  <c r="D20" i="12"/>
  <c r="E20" i="12" s="1"/>
  <c r="D19" i="12"/>
  <c r="E19" i="12" s="1"/>
  <c r="D18" i="12"/>
  <c r="E18" i="12" s="1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 s="1"/>
  <c r="D29" i="10"/>
  <c r="E29" i="10" s="1"/>
  <c r="D28" i="10"/>
  <c r="E28" i="10"/>
  <c r="D25" i="10"/>
  <c r="E25" i="10" s="1"/>
  <c r="D24" i="10"/>
  <c r="E24" i="10" s="1"/>
  <c r="D23" i="10"/>
  <c r="E23" i="10" s="1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 s="1"/>
  <c r="D23" i="9"/>
  <c r="E23" i="9" s="1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 s="1"/>
  <c r="D30" i="8"/>
  <c r="E30" i="8" s="1"/>
  <c r="D29" i="8"/>
  <c r="E29" i="8"/>
  <c r="D28" i="8"/>
  <c r="E28" i="8" s="1"/>
  <c r="D25" i="8"/>
  <c r="E25" i="8" s="1"/>
  <c r="D24" i="8"/>
  <c r="E24" i="8" s="1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 s="1"/>
  <c r="D20" i="7"/>
  <c r="E20" i="7" s="1"/>
  <c r="D23" i="7"/>
  <c r="E23" i="7" s="1"/>
  <c r="D25" i="7"/>
  <c r="E25" i="7" s="1"/>
  <c r="D28" i="7"/>
  <c r="E28" i="7" s="1"/>
  <c r="D29" i="7"/>
  <c r="E29" i="7" s="1"/>
  <c r="D30" i="7"/>
  <c r="E30" i="7" s="1"/>
  <c r="D31" i="7"/>
  <c r="E31" i="7" s="1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  <c r="L31" i="40" l="1"/>
  <c r="L25" i="40"/>
  <c r="L19" i="40"/>
</calcChain>
</file>

<file path=xl/sharedStrings.xml><?xml version="1.0" encoding="utf-8"?>
<sst xmlns="http://schemas.openxmlformats.org/spreadsheetml/2006/main" count="749" uniqueCount="67">
  <si>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</si>
  <si>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</si>
  <si>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</si>
  <si>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</si>
  <si>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</si>
  <si>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</si>
  <si>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</si>
  <si>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</si>
  <si>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</si>
  <si>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</si>
  <si>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</si>
  <si>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</si>
  <si>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</si>
  <si>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</si>
  <si>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</si>
  <si>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</si>
  <si>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</si>
  <si>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</si>
  <si>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</si>
  <si>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</si>
  <si>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</si>
  <si>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</si>
  <si>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</si>
  <si>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</si>
  <si>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</si>
  <si>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</si>
  <si>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</si>
  <si>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</si>
  <si>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</si>
  <si>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</si>
  <si>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</si>
  <si>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</si>
  <si>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6 de diciembre 2022</t>
  </si>
  <si>
    <t>7 de diciembre 2022</t>
  </si>
  <si>
    <t>8 de diciembre 2022</t>
  </si>
  <si>
    <t>9 de diciembre 2022</t>
  </si>
  <si>
    <t>10 de diciembre 2022</t>
  </si>
  <si>
    <t>11 de dicciembre 2022</t>
  </si>
  <si>
    <t>12 de diciembre 2022</t>
  </si>
  <si>
    <t>13 de diciembre 2022</t>
  </si>
  <si>
    <t>14 de diciembre 2022</t>
  </si>
  <si>
    <t>15 de diciembre 2022</t>
  </si>
  <si>
    <t>16 de diciembre 2022</t>
  </si>
  <si>
    <t>17 de diciembre 2022</t>
  </si>
  <si>
    <t>18 de diciembre 2022</t>
  </si>
  <si>
    <t>19 de diciembre 2022</t>
  </si>
  <si>
    <t>20 de diciembre 2022</t>
  </si>
  <si>
    <t>21 de diciembre 2022</t>
  </si>
  <si>
    <t>22 de diembre 2022</t>
  </si>
  <si>
    <t>23 de diciembre 2022</t>
  </si>
  <si>
    <t>24 de diciembre 2022</t>
  </si>
  <si>
    <t>25 de diciembre 2022</t>
  </si>
  <si>
    <t>26 de diciembre 2022</t>
  </si>
  <si>
    <t>27 de diciembre 2022</t>
  </si>
  <si>
    <t>28 de diciembre 2022</t>
  </si>
  <si>
    <t>29 de diciembre 2022</t>
  </si>
  <si>
    <t>30 de diciembre 2022</t>
  </si>
  <si>
    <t>31 de diciembre 2022</t>
  </si>
  <si>
    <t>Aporte  1 al 4 de Diciembre</t>
  </si>
  <si>
    <t>Aporte  5 al 11 de Diciembre</t>
  </si>
  <si>
    <t>Aporte 12 al 18 de Diciembre</t>
  </si>
  <si>
    <t>Aporte  19 al 25 de Diciembre</t>
  </si>
  <si>
    <t>Aporte 26 al 31 de Diciembre</t>
  </si>
  <si>
    <t>m3/mes</t>
  </si>
  <si>
    <t>DIFERENCIA</t>
  </si>
  <si>
    <t>m3/d</t>
  </si>
  <si>
    <t>m3/mes 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</si>
</sst>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 style="thin">
        <color theme="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8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3" fontId="9" fillId="5" borderId="60" xfId="0" applyNumberFormat="1" applyFont="1" applyFill="1" applyBorder="1" applyAlignment="1">
      <alignment horizontal="center"/>
    </xf>
    <xf numFmtId="0" fontId="1" fillId="7" borderId="61" xfId="0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1" xfId="0" applyBorder="1"/>
    <xf numFmtId="0" fontId="1" fillId="6" borderId="61" xfId="0" applyFont="1" applyFill="1" applyBorder="1" applyAlignment="1" applyProtection="1">
      <alignment horizontal="center" vertical="center"/>
      <protection locked="0"/>
    </xf>
    <xf numFmtId="166" fontId="1" fillId="0" borderId="1" xfId="0" applyNumberFormat="1" applyFont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  <protection locked="0"/>
    </xf>
    <xf numFmtId="3" fontId="1" fillId="5" borderId="35" xfId="0" applyNumberFormat="1" applyFont="1" applyFill="1" applyBorder="1"/>
    <xf numFmtId="0" fontId="1" fillId="5" borderId="36" xfId="0" applyFont="1" applyFill="1" applyBorder="1"/>
    <xf numFmtId="0" fontId="9" fillId="5" borderId="60" xfId="0" applyFont="1" applyFill="1" applyBorder="1" applyAlignment="1">
      <alignment horizontal="center"/>
    </xf>
    <xf numFmtId="15" fontId="9" fillId="5" borderId="60" xfId="0" applyNumberFormat="1" applyFont="1" applyFill="1" applyBorder="1" applyAlignment="1">
      <alignment horizontal="center"/>
    </xf>
    <xf numFmtId="20" fontId="9" fillId="5" borderId="60" xfId="0" applyNumberFormat="1" applyFont="1" applyFill="1" applyBorder="1" applyAlignment="1">
      <alignment horizontal="center"/>
    </xf>
    <xf numFmtId="0" fontId="0" fillId="5" borderId="0" xfId="0" applyFill="1" applyBorder="1"/>
    <xf numFmtId="0" fontId="0" fillId="2" borderId="63" xfId="0" applyFill="1" applyBorder="1"/>
    <xf numFmtId="0" fontId="0" fillId="2" borderId="64" xfId="0" applyFill="1" applyBorder="1"/>
    <xf numFmtId="0" fontId="9" fillId="5" borderId="65" xfId="0" applyFont="1" applyFill="1" applyBorder="1" applyAlignment="1">
      <alignment horizontal="center"/>
    </xf>
    <xf numFmtId="15" fontId="9" fillId="5" borderId="66" xfId="0" applyNumberFormat="1" applyFont="1" applyFill="1" applyBorder="1" applyAlignment="1">
      <alignment horizontal="center"/>
    </xf>
    <xf numFmtId="20" fontId="9" fillId="5" borderId="66" xfId="0" applyNumberFormat="1" applyFont="1" applyFill="1" applyBorder="1" applyAlignment="1">
      <alignment horizontal="center"/>
    </xf>
    <xf numFmtId="3" fontId="9" fillId="5" borderId="67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166" fontId="9" fillId="5" borderId="59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3" zoomScale="90" zoomScaleNormal="90" workbookViewId="0">
      <selection activeCell="J23" sqref="J23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8" t="s">
        <v>0</v>
      </c>
      <c r="D4" s="1"/>
      <c r="E4" s="1"/>
      <c r="F4" s="1"/>
      <c r="G4" s="1"/>
      <c r="H4" s="1"/>
      <c r="I4" s="1"/>
      <c r="J4" s="1"/>
      <c r="K4" s="1"/>
      <c r="L4" s="58"/>
      <c r="M4" s="1"/>
      <c r="N4" s="1"/>
      <c r="O4" s="58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8" t="s">
        <v>2</v>
      </c>
      <c r="D5" s="58"/>
      <c r="E5" s="58"/>
      <c r="F5" s="58"/>
      <c r="G5" s="58"/>
      <c r="H5" s="58"/>
      <c r="I5" s="1"/>
      <c r="J5" s="1"/>
      <c r="K5" s="1"/>
      <c r="L5" s="58"/>
      <c r="M5" s="1"/>
      <c r="N5" s="1"/>
      <c r="O5" s="58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20" t="s">
        <v>4</v>
      </c>
      <c r="D8" s="120" t="s">
        <v>5</v>
      </c>
      <c r="E8" s="46" t="s">
        <v>6</v>
      </c>
      <c r="F8" s="120" t="s">
        <v>7</v>
      </c>
      <c r="G8" s="116" t="s">
        <v>8</v>
      </c>
      <c r="H8" s="117"/>
      <c r="I8" s="1"/>
      <c r="J8" s="1"/>
      <c r="K8" s="58" t="s">
        <v>9</v>
      </c>
      <c r="L8" s="62"/>
      <c r="M8" s="62"/>
      <c r="N8" s="62"/>
      <c r="O8" s="122" t="s">
        <v>10</v>
      </c>
      <c r="P8" s="120" t="s">
        <v>11</v>
      </c>
      <c r="Q8" s="122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21"/>
      <c r="D9" s="121"/>
      <c r="E9" s="82" t="s">
        <v>13</v>
      </c>
      <c r="F9" s="121"/>
      <c r="G9" s="118"/>
      <c r="H9" s="119"/>
      <c r="I9" s="1"/>
      <c r="J9" s="1"/>
      <c r="K9" s="1"/>
      <c r="L9" s="62"/>
      <c r="M9" s="62"/>
      <c r="N9" s="62"/>
      <c r="O9" s="123"/>
      <c r="P9" s="121"/>
      <c r="Q9" s="123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79">
        <v>44895</v>
      </c>
      <c r="E10" s="80">
        <v>0.33333333333333331</v>
      </c>
      <c r="F10" s="81">
        <v>2023673</v>
      </c>
      <c r="G10" s="67" t="s">
        <v>65</v>
      </c>
      <c r="H10" s="67" t="s">
        <v>15</v>
      </c>
      <c r="I10" s="1"/>
      <c r="J10" s="1"/>
      <c r="K10" s="1"/>
      <c r="L10" s="62"/>
      <c r="M10" s="62"/>
      <c r="N10" s="62"/>
      <c r="O10" s="77" t="s">
        <v>15</v>
      </c>
      <c r="P10" s="46" t="s">
        <v>65</v>
      </c>
      <c r="Q10" s="77" t="s">
        <v>65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44896</v>
      </c>
      <c r="E11" s="59">
        <v>0.33333333333333331</v>
      </c>
      <c r="F11" s="49">
        <f>'Día 1'!C16</f>
        <v>2025964</v>
      </c>
      <c r="G11" s="49">
        <f>F11-F10</f>
        <v>2291</v>
      </c>
      <c r="H11" s="50">
        <f>G11*1000/24/60/60</f>
        <v>26.516203703703702</v>
      </c>
      <c r="I11" s="1"/>
      <c r="J11" s="1"/>
      <c r="K11" s="126" t="s">
        <v>58</v>
      </c>
      <c r="L11" s="127"/>
      <c r="M11" s="128"/>
      <c r="O11" s="49">
        <v>30</v>
      </c>
      <c r="P11" s="49">
        <f>O11*60*60*24/1000</f>
        <v>2592</v>
      </c>
      <c r="Q11" s="49">
        <f>G11</f>
        <v>2291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44897</v>
      </c>
      <c r="E12" s="59">
        <v>0.33333333333333331</v>
      </c>
      <c r="F12" s="49">
        <f>'Día 2'!C16</f>
        <v>2028464</v>
      </c>
      <c r="G12" s="49">
        <f t="shared" ref="G12:G41" si="0">F12-F11</f>
        <v>2500</v>
      </c>
      <c r="H12" s="50">
        <f t="shared" ref="H12:H41" si="1">G12*1000/24/60/60</f>
        <v>28.935185185185183</v>
      </c>
      <c r="I12" s="1"/>
      <c r="K12" s="60"/>
      <c r="L12" s="66">
        <f>SUM(G11:G14)</f>
        <v>10203</v>
      </c>
      <c r="M12" s="68" t="s">
        <v>14</v>
      </c>
      <c r="N12" s="65"/>
      <c r="O12" s="49">
        <v>30</v>
      </c>
      <c r="P12" s="49">
        <f t="shared" ref="P12:P39" si="2">O12*60*60*24/1000</f>
        <v>2592</v>
      </c>
      <c r="Q12" s="49">
        <f t="shared" ref="Q12:Q41" si="3">G12</f>
        <v>2500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44898</v>
      </c>
      <c r="E13" s="59">
        <v>0.33333333333333331</v>
      </c>
      <c r="F13" s="49">
        <f>'Día 3'!C16</f>
        <v>2031148</v>
      </c>
      <c r="G13" s="49">
        <f t="shared" si="0"/>
        <v>2684</v>
      </c>
      <c r="H13" s="50">
        <f t="shared" si="1"/>
        <v>31.064814814814817</v>
      </c>
      <c r="I13" s="1"/>
      <c r="J13" s="1"/>
      <c r="K13" s="60"/>
      <c r="L13" s="71">
        <f>L12*1000/4/24/60/60</f>
        <v>29.522569444444446</v>
      </c>
      <c r="M13" s="71" t="s">
        <v>15</v>
      </c>
      <c r="N13" s="65"/>
      <c r="O13" s="49">
        <v>30</v>
      </c>
      <c r="P13" s="49">
        <f t="shared" si="2"/>
        <v>2592</v>
      </c>
      <c r="Q13" s="49">
        <f t="shared" si="3"/>
        <v>2684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44899</v>
      </c>
      <c r="E14" s="59">
        <v>0.33333333333333331</v>
      </c>
      <c r="F14" s="49">
        <f>'Día 4'!C16</f>
        <v>2033876</v>
      </c>
      <c r="G14" s="49">
        <f t="shared" si="0"/>
        <v>2728</v>
      </c>
      <c r="H14" s="50">
        <f t="shared" si="1"/>
        <v>31.574074074074076</v>
      </c>
      <c r="I14" s="1"/>
      <c r="J14" s="1"/>
      <c r="K14" s="61"/>
      <c r="L14" s="69"/>
      <c r="M14" s="70"/>
      <c r="N14" s="65"/>
      <c r="O14" s="49">
        <v>30</v>
      </c>
      <c r="P14" s="49">
        <f t="shared" si="2"/>
        <v>2592</v>
      </c>
      <c r="Q14" s="49">
        <f t="shared" si="3"/>
        <v>2728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44900</v>
      </c>
      <c r="E15" s="59">
        <v>0.33333333333333331</v>
      </c>
      <c r="F15" s="49">
        <f>'Día 5'!C16</f>
        <v>2036606</v>
      </c>
      <c r="G15" s="49">
        <f t="shared" si="0"/>
        <v>2730</v>
      </c>
      <c r="H15" s="50">
        <f t="shared" si="1"/>
        <v>31.597222222222221</v>
      </c>
      <c r="I15" s="1"/>
      <c r="J15" s="1"/>
      <c r="K15" s="1"/>
      <c r="L15" s="66"/>
      <c r="M15" s="64"/>
      <c r="N15" s="65"/>
      <c r="O15" s="49">
        <v>30</v>
      </c>
      <c r="P15" s="49">
        <f t="shared" si="2"/>
        <v>2592</v>
      </c>
      <c r="Q15" s="49">
        <f t="shared" si="3"/>
        <v>2730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44901</v>
      </c>
      <c r="E16" s="59">
        <v>0.33333333333333331</v>
      </c>
      <c r="F16" s="49">
        <f>'DÍa 6'!C16</f>
        <v>2039324</v>
      </c>
      <c r="G16" s="49">
        <f t="shared" si="0"/>
        <v>2718</v>
      </c>
      <c r="H16" s="50">
        <f t="shared" si="1"/>
        <v>31.458333333333332</v>
      </c>
      <c r="I16" s="1"/>
      <c r="J16" s="1"/>
      <c r="K16" s="1"/>
      <c r="L16" s="66"/>
      <c r="M16" s="64"/>
      <c r="N16" s="65"/>
      <c r="O16" s="49">
        <v>30</v>
      </c>
      <c r="P16" s="49">
        <f t="shared" si="2"/>
        <v>2592</v>
      </c>
      <c r="Q16" s="49">
        <f t="shared" si="3"/>
        <v>2718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44902</v>
      </c>
      <c r="E17" s="59">
        <v>0.33333333333333331</v>
      </c>
      <c r="F17" s="49">
        <f>'Día 7'!C16</f>
        <v>2042040</v>
      </c>
      <c r="G17" s="49">
        <f t="shared" si="0"/>
        <v>2716</v>
      </c>
      <c r="H17" s="50">
        <f t="shared" si="1"/>
        <v>31.435185185185183</v>
      </c>
      <c r="I17" s="1"/>
      <c r="J17" s="1"/>
      <c r="K17" s="126" t="s">
        <v>59</v>
      </c>
      <c r="L17" s="127"/>
      <c r="M17" s="128"/>
      <c r="N17" s="65"/>
      <c r="O17" s="49">
        <v>30</v>
      </c>
      <c r="P17" s="49">
        <f t="shared" si="2"/>
        <v>2592</v>
      </c>
      <c r="Q17" s="49">
        <f t="shared" si="3"/>
        <v>2716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44903</v>
      </c>
      <c r="E18" s="59">
        <v>0.33333333333333331</v>
      </c>
      <c r="F18" s="49">
        <f>'Día 8'!C16</f>
        <v>2044744</v>
      </c>
      <c r="G18" s="49">
        <f t="shared" si="0"/>
        <v>2704</v>
      </c>
      <c r="H18" s="50">
        <f t="shared" si="1"/>
        <v>31.296296296296298</v>
      </c>
      <c r="I18" s="1"/>
      <c r="K18" s="60"/>
      <c r="L18" s="66">
        <f>SUM(G15:G21)</f>
        <v>19002</v>
      </c>
      <c r="M18" s="68" t="s">
        <v>14</v>
      </c>
      <c r="N18" s="65"/>
      <c r="O18" s="49">
        <v>30</v>
      </c>
      <c r="P18" s="49">
        <f t="shared" si="2"/>
        <v>2592</v>
      </c>
      <c r="Q18" s="49">
        <f t="shared" si="3"/>
        <v>2704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44904</v>
      </c>
      <c r="E19" s="59">
        <v>0.33333333333333331</v>
      </c>
      <c r="F19" s="49">
        <f>'Día 9'!C16</f>
        <v>2047472</v>
      </c>
      <c r="G19" s="49">
        <f t="shared" si="0"/>
        <v>2728</v>
      </c>
      <c r="H19" s="50">
        <f t="shared" si="1"/>
        <v>31.574074074074076</v>
      </c>
      <c r="I19" s="1"/>
      <c r="J19" s="1"/>
      <c r="K19" s="60"/>
      <c r="L19" s="71">
        <f>L18*1000/7/24/60/60</f>
        <v>31.418650793650791</v>
      </c>
      <c r="M19" s="71" t="s">
        <v>15</v>
      </c>
      <c r="N19" s="65"/>
      <c r="O19" s="49">
        <v>30</v>
      </c>
      <c r="P19" s="49">
        <f t="shared" si="2"/>
        <v>2592</v>
      </c>
      <c r="Q19" s="49">
        <f t="shared" si="3"/>
        <v>2728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44905</v>
      </c>
      <c r="E20" s="59">
        <v>0.33333333333333331</v>
      </c>
      <c r="F20" s="49">
        <f>'Día 10'!C16</f>
        <v>2050185</v>
      </c>
      <c r="G20" s="49">
        <f t="shared" si="0"/>
        <v>2713</v>
      </c>
      <c r="H20" s="50">
        <f t="shared" si="1"/>
        <v>31.400462962962965</v>
      </c>
      <c r="I20" s="1"/>
      <c r="J20" s="1"/>
      <c r="K20" s="61"/>
      <c r="L20" s="69"/>
      <c r="M20" s="70"/>
      <c r="N20" s="65"/>
      <c r="O20" s="49">
        <v>30</v>
      </c>
      <c r="P20" s="49">
        <f t="shared" si="2"/>
        <v>2592</v>
      </c>
      <c r="Q20" s="49">
        <f t="shared" si="3"/>
        <v>2713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44906</v>
      </c>
      <c r="E21" s="59">
        <v>0.33333333333333331</v>
      </c>
      <c r="F21" s="49">
        <f>'Día 11'!C16</f>
        <v>2052878</v>
      </c>
      <c r="G21" s="49">
        <f t="shared" si="0"/>
        <v>2693</v>
      </c>
      <c r="H21" s="50">
        <f t="shared" si="1"/>
        <v>31.168981481481481</v>
      </c>
      <c r="I21" s="1"/>
      <c r="J21" s="1"/>
      <c r="K21" s="1"/>
      <c r="L21" s="63"/>
      <c r="M21" s="64"/>
      <c r="N21" s="65"/>
      <c r="O21" s="49">
        <v>30</v>
      </c>
      <c r="P21" s="49">
        <f t="shared" si="2"/>
        <v>2592</v>
      </c>
      <c r="Q21" s="49">
        <f t="shared" si="3"/>
        <v>2693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44907</v>
      </c>
      <c r="E22" s="59">
        <v>0.33333333333333331</v>
      </c>
      <c r="F22" s="49">
        <f>'Día 12'!C16</f>
        <v>2055564</v>
      </c>
      <c r="G22" s="49">
        <f t="shared" si="0"/>
        <v>2686</v>
      </c>
      <c r="H22" s="50">
        <f t="shared" si="1"/>
        <v>31.087962962962965</v>
      </c>
      <c r="I22" s="1"/>
      <c r="J22" s="1"/>
      <c r="K22" s="1"/>
      <c r="L22" s="63"/>
      <c r="M22" s="64"/>
      <c r="N22" s="65"/>
      <c r="O22" s="49">
        <v>30</v>
      </c>
      <c r="P22" s="49">
        <f t="shared" si="2"/>
        <v>2592</v>
      </c>
      <c r="Q22" s="49">
        <f t="shared" si="3"/>
        <v>2686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44908</v>
      </c>
      <c r="E23" s="59">
        <v>0.33333333333333331</v>
      </c>
      <c r="F23" s="49">
        <f>'Día 13'!C16</f>
        <v>2058252</v>
      </c>
      <c r="G23" s="49">
        <f t="shared" si="0"/>
        <v>2688</v>
      </c>
      <c r="H23" s="50">
        <f t="shared" si="1"/>
        <v>31.111111111111111</v>
      </c>
      <c r="I23" s="1"/>
      <c r="J23" s="1"/>
      <c r="K23" s="126" t="s">
        <v>60</v>
      </c>
      <c r="L23" s="127"/>
      <c r="M23" s="128"/>
      <c r="N23" s="65"/>
      <c r="O23" s="49">
        <v>30</v>
      </c>
      <c r="P23" s="49">
        <f t="shared" si="2"/>
        <v>2592</v>
      </c>
      <c r="Q23" s="49">
        <f t="shared" si="3"/>
        <v>2688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44909</v>
      </c>
      <c r="E24" s="59">
        <v>0.33333333333333331</v>
      </c>
      <c r="F24" s="49">
        <f>'Día 14'!C16</f>
        <v>2060942</v>
      </c>
      <c r="G24" s="49">
        <f t="shared" si="0"/>
        <v>2690</v>
      </c>
      <c r="H24" s="50">
        <f t="shared" si="1"/>
        <v>31.134259259259256</v>
      </c>
      <c r="I24" s="1"/>
      <c r="K24" s="60"/>
      <c r="L24" s="66">
        <f>SUM(G22:G28)</f>
        <v>18961</v>
      </c>
      <c r="M24" s="68" t="s">
        <v>14</v>
      </c>
      <c r="N24" s="65"/>
      <c r="O24" s="49">
        <v>30</v>
      </c>
      <c r="P24" s="49">
        <f t="shared" si="2"/>
        <v>2592</v>
      </c>
      <c r="Q24" s="49">
        <f t="shared" si="3"/>
        <v>2690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44910</v>
      </c>
      <c r="E25" s="59">
        <v>0.33333333333333331</v>
      </c>
      <c r="F25" s="49">
        <f>'Día 15'!C16</f>
        <v>2063647</v>
      </c>
      <c r="G25" s="49">
        <f t="shared" si="0"/>
        <v>2705</v>
      </c>
      <c r="H25" s="50">
        <f t="shared" si="1"/>
        <v>31.30787037037037</v>
      </c>
      <c r="I25" s="1"/>
      <c r="J25" s="1"/>
      <c r="K25" s="60"/>
      <c r="L25" s="71">
        <f>L24*1000/7/24/60/60</f>
        <v>31.350859788359791</v>
      </c>
      <c r="M25" s="71" t="s">
        <v>15</v>
      </c>
      <c r="N25" s="65"/>
      <c r="O25" s="49">
        <v>30</v>
      </c>
      <c r="P25" s="49">
        <f t="shared" si="2"/>
        <v>2592</v>
      </c>
      <c r="Q25" s="49">
        <f t="shared" si="3"/>
        <v>2705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44911</v>
      </c>
      <c r="E26" s="59">
        <v>0.33333333333333331</v>
      </c>
      <c r="F26" s="49">
        <f>'Día 16'!C16</f>
        <v>2066346</v>
      </c>
      <c r="G26" s="49">
        <f t="shared" si="0"/>
        <v>2699</v>
      </c>
      <c r="H26" s="50">
        <f t="shared" si="1"/>
        <v>31.238425925925924</v>
      </c>
      <c r="I26" s="1"/>
      <c r="J26" s="1"/>
      <c r="K26" s="61"/>
      <c r="L26" s="69"/>
      <c r="M26" s="70"/>
      <c r="N26" s="65"/>
      <c r="O26" s="49">
        <v>30</v>
      </c>
      <c r="P26" s="49">
        <f t="shared" si="2"/>
        <v>2592</v>
      </c>
      <c r="Q26" s="49">
        <f t="shared" si="3"/>
        <v>2699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44912</v>
      </c>
      <c r="E27" s="59">
        <v>0.33333333333333331</v>
      </c>
      <c r="F27" s="49">
        <f>'Día 17'!C16</f>
        <v>2069050</v>
      </c>
      <c r="G27" s="49">
        <f t="shared" si="0"/>
        <v>2704</v>
      </c>
      <c r="H27" s="50">
        <f t="shared" si="1"/>
        <v>31.296296296296298</v>
      </c>
      <c r="I27" s="1"/>
      <c r="J27" s="1"/>
      <c r="K27" s="1"/>
      <c r="L27" s="63"/>
      <c r="M27" s="64"/>
      <c r="N27" s="65"/>
      <c r="O27" s="49">
        <v>30</v>
      </c>
      <c r="P27" s="49">
        <f t="shared" si="2"/>
        <v>2592</v>
      </c>
      <c r="Q27" s="49">
        <f t="shared" si="3"/>
        <v>2704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44913</v>
      </c>
      <c r="E28" s="59">
        <v>0.33333333333333331</v>
      </c>
      <c r="F28" s="49">
        <f>'Día 18'!C16</f>
        <v>2071839</v>
      </c>
      <c r="G28" s="49">
        <f t="shared" si="0"/>
        <v>2789</v>
      </c>
      <c r="H28" s="50">
        <f t="shared" si="1"/>
        <v>32.280092592592588</v>
      </c>
      <c r="I28" s="1"/>
      <c r="J28" s="1"/>
      <c r="K28" s="1"/>
      <c r="L28" s="63"/>
      <c r="M28" s="64"/>
      <c r="N28" s="65"/>
      <c r="O28" s="49">
        <v>30</v>
      </c>
      <c r="P28" s="49">
        <f t="shared" si="2"/>
        <v>2592</v>
      </c>
      <c r="Q28" s="49">
        <f t="shared" si="3"/>
        <v>2789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44914</v>
      </c>
      <c r="E29" s="59">
        <v>0.33333333333333331</v>
      </c>
      <c r="F29" s="49">
        <f>'Día 19'!C16</f>
        <v>2074619</v>
      </c>
      <c r="G29" s="49">
        <f t="shared" si="0"/>
        <v>2780</v>
      </c>
      <c r="H29" s="50">
        <f>G29*1000/24/60/60</f>
        <v>32.175925925925924</v>
      </c>
      <c r="I29" s="1"/>
      <c r="J29" s="1"/>
      <c r="K29" s="126" t="s">
        <v>61</v>
      </c>
      <c r="L29" s="127"/>
      <c r="M29" s="128"/>
      <c r="N29" s="65"/>
      <c r="O29" s="49">
        <v>30</v>
      </c>
      <c r="P29" s="49">
        <f t="shared" si="2"/>
        <v>2592</v>
      </c>
      <c r="Q29" s="49">
        <f t="shared" si="3"/>
        <v>2780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44915</v>
      </c>
      <c r="E30" s="59">
        <v>0.33333333333333331</v>
      </c>
      <c r="F30" s="49">
        <f>'Día 20'!C16</f>
        <v>2077376</v>
      </c>
      <c r="G30" s="49">
        <f t="shared" si="0"/>
        <v>2757</v>
      </c>
      <c r="H30" s="50">
        <f t="shared" si="1"/>
        <v>31.909722222222221</v>
      </c>
      <c r="I30" s="1"/>
      <c r="K30" s="60"/>
      <c r="L30" s="66">
        <f>SUM(G29:G35)</f>
        <v>19382</v>
      </c>
      <c r="M30" s="68" t="s">
        <v>14</v>
      </c>
      <c r="N30" s="65"/>
      <c r="O30" s="49">
        <v>30</v>
      </c>
      <c r="P30" s="49">
        <f t="shared" si="2"/>
        <v>2592</v>
      </c>
      <c r="Q30" s="49">
        <f t="shared" si="3"/>
        <v>2757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44916</v>
      </c>
      <c r="E31" s="59">
        <v>0.33333333333333331</v>
      </c>
      <c r="F31" s="49">
        <f>'Día 21'!C16</f>
        <v>2080116</v>
      </c>
      <c r="G31" s="49">
        <f t="shared" si="0"/>
        <v>2740</v>
      </c>
      <c r="H31" s="50">
        <f t="shared" si="1"/>
        <v>31.712962962962965</v>
      </c>
      <c r="I31" s="1"/>
      <c r="J31" s="1"/>
      <c r="K31" s="60"/>
      <c r="L31" s="71">
        <f>L30*1000/7/24/60/60</f>
        <v>32.046957671957671</v>
      </c>
      <c r="M31" s="71" t="s">
        <v>15</v>
      </c>
      <c r="N31" s="65"/>
      <c r="O31" s="49">
        <v>30</v>
      </c>
      <c r="P31" s="49">
        <f t="shared" si="2"/>
        <v>2592</v>
      </c>
      <c r="Q31" s="49">
        <f t="shared" si="3"/>
        <v>2740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44917</v>
      </c>
      <c r="E32" s="59">
        <v>0.33333333333333331</v>
      </c>
      <c r="F32" s="49">
        <f>'Día 22'!C16</f>
        <v>2082884</v>
      </c>
      <c r="G32" s="49">
        <f t="shared" si="0"/>
        <v>2768</v>
      </c>
      <c r="H32" s="50">
        <f t="shared" si="1"/>
        <v>32.037037037037038</v>
      </c>
      <c r="I32" s="1"/>
      <c r="J32" s="1"/>
      <c r="K32" s="61"/>
      <c r="L32" s="69"/>
      <c r="M32" s="70"/>
      <c r="N32" s="65"/>
      <c r="O32" s="49">
        <v>30</v>
      </c>
      <c r="P32" s="49">
        <f t="shared" si="2"/>
        <v>2592</v>
      </c>
      <c r="Q32" s="49">
        <f t="shared" si="3"/>
        <v>2768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44918</v>
      </c>
      <c r="E33" s="59">
        <v>0.33333333333333331</v>
      </c>
      <c r="F33" s="49">
        <f>'Día 23'!C16</f>
        <v>2085610</v>
      </c>
      <c r="G33" s="49">
        <f t="shared" si="0"/>
        <v>2726</v>
      </c>
      <c r="H33" s="50">
        <f t="shared" si="1"/>
        <v>31.550925925925924</v>
      </c>
      <c r="I33" s="1"/>
      <c r="J33" s="1"/>
      <c r="K33" s="1"/>
      <c r="L33" s="63"/>
      <c r="M33" s="64"/>
      <c r="N33" s="65"/>
      <c r="O33" s="49">
        <v>30</v>
      </c>
      <c r="P33" s="49">
        <f t="shared" si="2"/>
        <v>2592</v>
      </c>
      <c r="Q33" s="49">
        <f t="shared" si="3"/>
        <v>2726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44919</v>
      </c>
      <c r="E34" s="59">
        <v>0.33333333333333331</v>
      </c>
      <c r="F34" s="49">
        <f>'Día 24'!C16</f>
        <v>2088420</v>
      </c>
      <c r="G34" s="49">
        <f t="shared" si="0"/>
        <v>2810</v>
      </c>
      <c r="H34" s="50">
        <f t="shared" si="1"/>
        <v>32.523148148148145</v>
      </c>
      <c r="I34" s="1"/>
      <c r="J34" s="1"/>
      <c r="K34" s="1"/>
      <c r="L34" s="63"/>
      <c r="M34" s="64"/>
      <c r="N34" s="65"/>
      <c r="O34" s="49">
        <v>30</v>
      </c>
      <c r="P34" s="49">
        <f t="shared" si="2"/>
        <v>2592</v>
      </c>
      <c r="Q34" s="49">
        <f t="shared" si="3"/>
        <v>2810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44920</v>
      </c>
      <c r="E35" s="59">
        <v>0.33333333333333331</v>
      </c>
      <c r="F35" s="49">
        <f>'Día 25'!C16</f>
        <v>2091221</v>
      </c>
      <c r="G35" s="49">
        <f t="shared" si="0"/>
        <v>2801</v>
      </c>
      <c r="H35" s="50">
        <f t="shared" si="1"/>
        <v>32.418981481481481</v>
      </c>
      <c r="I35" s="1"/>
      <c r="J35" s="1"/>
      <c r="K35" s="126" t="s">
        <v>62</v>
      </c>
      <c r="L35" s="127"/>
      <c r="M35" s="128"/>
      <c r="N35" s="65"/>
      <c r="O35" s="49">
        <v>30</v>
      </c>
      <c r="P35" s="49">
        <f t="shared" si="2"/>
        <v>2592</v>
      </c>
      <c r="Q35" s="49">
        <f t="shared" si="3"/>
        <v>2801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44921</v>
      </c>
      <c r="E36" s="59">
        <v>0.33333333333333331</v>
      </c>
      <c r="F36" s="49">
        <f>'Día 26'!C16</f>
        <v>2093986</v>
      </c>
      <c r="G36" s="49">
        <f t="shared" si="0"/>
        <v>2765</v>
      </c>
      <c r="H36" s="50">
        <f t="shared" si="1"/>
        <v>32.002314814814817</v>
      </c>
      <c r="I36" s="1"/>
      <c r="K36" s="60"/>
      <c r="L36" s="66">
        <f>SUM(G36:G41)</f>
        <v>16734</v>
      </c>
      <c r="M36" s="68" t="s">
        <v>14</v>
      </c>
      <c r="N36" s="65"/>
      <c r="O36" s="49">
        <v>30</v>
      </c>
      <c r="P36" s="49">
        <f t="shared" si="2"/>
        <v>2592</v>
      </c>
      <c r="Q36" s="49">
        <f t="shared" si="3"/>
        <v>2765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44922</v>
      </c>
      <c r="E37" s="59">
        <v>0.33333333333333331</v>
      </c>
      <c r="F37" s="49">
        <f>'Día 27'!C16</f>
        <v>2096730</v>
      </c>
      <c r="G37" s="49">
        <f t="shared" si="0"/>
        <v>2744</v>
      </c>
      <c r="H37" s="50">
        <f t="shared" si="1"/>
        <v>31.759259259259256</v>
      </c>
      <c r="I37" s="1"/>
      <c r="J37" s="1"/>
      <c r="K37" s="60"/>
      <c r="L37" s="71">
        <f>L36*1000/6/24/60/60</f>
        <v>32.280092592592588</v>
      </c>
      <c r="M37" s="71" t="s">
        <v>15</v>
      </c>
      <c r="N37" s="65"/>
      <c r="O37" s="49">
        <v>30</v>
      </c>
      <c r="P37" s="49">
        <f t="shared" si="2"/>
        <v>2592</v>
      </c>
      <c r="Q37" s="49">
        <f t="shared" si="3"/>
        <v>2744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44923</v>
      </c>
      <c r="E38" s="59">
        <v>0.33333333333333331</v>
      </c>
      <c r="F38" s="49">
        <f>'Día 28'!C16</f>
        <v>2099519</v>
      </c>
      <c r="G38" s="49">
        <f t="shared" si="0"/>
        <v>2789</v>
      </c>
      <c r="H38" s="50">
        <f t="shared" si="1"/>
        <v>32.280092592592588</v>
      </c>
      <c r="I38" s="1"/>
      <c r="J38" s="1"/>
      <c r="K38" s="61"/>
      <c r="L38" s="69"/>
      <c r="M38" s="70"/>
      <c r="N38" s="65"/>
      <c r="O38" s="49">
        <v>30</v>
      </c>
      <c r="P38" s="49">
        <f t="shared" si="2"/>
        <v>2592</v>
      </c>
      <c r="Q38" s="49">
        <f t="shared" si="3"/>
        <v>2789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44924</v>
      </c>
      <c r="E39" s="59">
        <v>0.33333333333333331</v>
      </c>
      <c r="F39" s="49">
        <f>'Día 29'!C16</f>
        <v>2102314</v>
      </c>
      <c r="G39" s="49">
        <f t="shared" si="0"/>
        <v>2795</v>
      </c>
      <c r="H39" s="50">
        <f t="shared" si="1"/>
        <v>32.349537037037038</v>
      </c>
      <c r="I39" s="1"/>
      <c r="J39" s="1"/>
      <c r="K39" s="1"/>
      <c r="L39" s="63"/>
      <c r="M39" s="64"/>
      <c r="N39" s="65"/>
      <c r="O39" s="49">
        <v>30</v>
      </c>
      <c r="P39" s="49">
        <f t="shared" si="2"/>
        <v>2592</v>
      </c>
      <c r="Q39" s="49">
        <f t="shared" si="3"/>
        <v>2795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44925</v>
      </c>
      <c r="E40" s="59">
        <v>0.33333333333333298</v>
      </c>
      <c r="F40" s="49">
        <f>'Día 30'!C16</f>
        <v>2105114</v>
      </c>
      <c r="G40" s="49">
        <f t="shared" si="0"/>
        <v>2800</v>
      </c>
      <c r="H40" s="50">
        <f t="shared" si="1"/>
        <v>32.407407407407412</v>
      </c>
      <c r="I40" s="1"/>
      <c r="J40" s="1"/>
      <c r="K40" s="1"/>
      <c r="L40" s="63"/>
      <c r="M40" s="64"/>
      <c r="N40" s="65"/>
      <c r="O40" s="49">
        <v>30</v>
      </c>
      <c r="P40" s="49">
        <f>O40*60*60*24/1000</f>
        <v>2592</v>
      </c>
      <c r="Q40" s="49">
        <f t="shared" si="3"/>
        <v>2800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105">
        <v>31</v>
      </c>
      <c r="D41" s="106">
        <v>44926</v>
      </c>
      <c r="E41" s="107">
        <v>0.33333333333333298</v>
      </c>
      <c r="F41" s="49">
        <f>'Día 31'!C16</f>
        <v>2107955</v>
      </c>
      <c r="G41" s="49">
        <f t="shared" si="0"/>
        <v>2841</v>
      </c>
      <c r="H41" s="50">
        <f t="shared" si="1"/>
        <v>32.881944444444443</v>
      </c>
      <c r="I41" s="1"/>
      <c r="J41" s="1"/>
      <c r="K41" s="1"/>
      <c r="L41" s="1"/>
      <c r="M41" s="1"/>
      <c r="N41" s="1"/>
      <c r="O41" s="49">
        <v>30</v>
      </c>
      <c r="P41" s="49">
        <f>O41*60*60*24/1000</f>
        <v>2592</v>
      </c>
      <c r="Q41" s="49">
        <f t="shared" si="3"/>
        <v>2841</v>
      </c>
      <c r="R41" s="1"/>
      <c r="S41" s="1"/>
      <c r="T41" s="1"/>
      <c r="U41" s="1"/>
      <c r="V41" s="1"/>
      <c r="W41" s="1"/>
    </row>
    <row r="42" spans="1:23" x14ac:dyDescent="0.35">
      <c r="A42" s="1"/>
      <c r="B42" s="109"/>
      <c r="C42" s="111" t="s">
        <v>64</v>
      </c>
      <c r="D42" s="112"/>
      <c r="E42" s="113"/>
      <c r="F42" s="114"/>
      <c r="G42" s="115">
        <f>(AVERAGE(G11:G41)-2592)/2592</f>
        <v>4.8909796893667944E-2</v>
      </c>
      <c r="H42" s="115">
        <f>(AVERAGE(H11:H41)-30)/30</f>
        <v>4.8909796893667826E-2</v>
      </c>
      <c r="I42" s="11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35">
      <c r="A43" s="1"/>
      <c r="B43" s="1"/>
      <c r="C43" s="53"/>
      <c r="D43" s="108"/>
      <c r="E43" s="108"/>
      <c r="F43" s="108"/>
      <c r="G43" s="51"/>
      <c r="H43" s="52"/>
      <c r="I43" s="1"/>
      <c r="J43" s="1"/>
      <c r="K43" s="1"/>
      <c r="L43" s="1"/>
      <c r="M43" s="1"/>
      <c r="N43" s="124" t="s">
        <v>17</v>
      </c>
      <c r="O43" s="75" t="s">
        <v>66</v>
      </c>
      <c r="P43" s="74">
        <f>SUM(P11:P41)</f>
        <v>80352</v>
      </c>
      <c r="Q43" s="91">
        <f>SUM(Q11:Q41)</f>
        <v>84282</v>
      </c>
      <c r="R43" s="1"/>
      <c r="S43" s="1"/>
      <c r="T43" s="1"/>
      <c r="U43" s="1"/>
      <c r="V43" s="1"/>
      <c r="W43" s="1"/>
    </row>
    <row r="44" spans="1:23" x14ac:dyDescent="0.35">
      <c r="A44" s="1"/>
      <c r="B44" s="1"/>
      <c r="C44" s="53"/>
      <c r="D44" s="56" t="s">
        <v>18</v>
      </c>
      <c r="E44" s="56"/>
      <c r="F44" s="56"/>
      <c r="G44" s="85">
        <f>(F41-F10)*1000/31/24/60/60</f>
        <v>31.467293906810035</v>
      </c>
      <c r="H44" s="57" t="s">
        <v>19</v>
      </c>
      <c r="I44" s="1"/>
      <c r="J44" s="1"/>
      <c r="K44" s="1"/>
      <c r="L44" s="1"/>
      <c r="M44" s="58"/>
      <c r="N44" s="125"/>
      <c r="O44" s="76" t="s">
        <v>20</v>
      </c>
      <c r="P44" s="157">
        <f>P43*1000/31/24/60/60</f>
        <v>30</v>
      </c>
      <c r="Q44" s="157">
        <f>Q43*1000/31/24/60/60</f>
        <v>31.467293906810035</v>
      </c>
      <c r="R44" s="58" t="s">
        <v>21</v>
      </c>
      <c r="S44" s="1"/>
      <c r="T44" s="1"/>
      <c r="U44" s="1"/>
      <c r="V44" s="1"/>
      <c r="W44" s="1"/>
    </row>
    <row r="45" spans="1:23" x14ac:dyDescent="0.35">
      <c r="A45" s="1"/>
      <c r="B45" s="1"/>
      <c r="C45" s="54"/>
      <c r="D45" s="55"/>
      <c r="E45" s="55"/>
      <c r="F45" s="55"/>
      <c r="G45" s="103">
        <f>(F41-F10)</f>
        <v>84282</v>
      </c>
      <c r="H45" s="104" t="s">
        <v>63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2" t="s">
        <v>22</v>
      </c>
      <c r="O46" s="73" t="s">
        <v>14</v>
      </c>
      <c r="P46" s="73"/>
      <c r="Q46" s="84">
        <f>Q43-P43</f>
        <v>3930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58" t="s">
        <v>23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6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zoomScale="85" zoomScaleNormal="85" zoomScalePageLayoutView="70" workbookViewId="0">
      <selection activeCell="C13" sqref="C1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8'!C26</f>
        <v>2045882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2047472</v>
      </c>
      <c r="D16" s="40">
        <f>+C16-C8</f>
        <v>1590</v>
      </c>
      <c r="E16" s="93">
        <f>+D16*1000/14/3600</f>
        <v>31.547619047619047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2048034</v>
      </c>
      <c r="D21" s="40">
        <f>+C21-C16</f>
        <v>562</v>
      </c>
      <c r="E21" s="93">
        <f>+D21*1000/5/3600</f>
        <v>31.222222222222221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2048621</v>
      </c>
      <c r="D26" s="40">
        <f>+C26-C21</f>
        <v>587</v>
      </c>
      <c r="E26" s="93">
        <f>+D26*1000/5/3600</f>
        <v>32.611111111111114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C15" sqref="C1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9'!C26</f>
        <v>2048621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8">
        <v>0.33333333333333298</v>
      </c>
      <c r="C16" s="83">
        <v>2050185</v>
      </c>
      <c r="D16" s="40">
        <f>+C16-C8</f>
        <v>1564</v>
      </c>
      <c r="E16" s="93">
        <f>+D16*1000/14/3600</f>
        <v>31.031746031746032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2050757</v>
      </c>
      <c r="D21" s="40">
        <f>+C21-C16</f>
        <v>572</v>
      </c>
      <c r="E21" s="93">
        <f>+D21*1000/5/3600</f>
        <v>31.777777777777779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2051305</v>
      </c>
      <c r="D26" s="40">
        <f>+C26-C21</f>
        <v>548</v>
      </c>
      <c r="E26" s="93">
        <f>+D26*1000/5/3600</f>
        <v>30.444444444444443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0" zoomScale="85" zoomScaleNormal="85" zoomScalePageLayoutView="70" workbookViewId="0">
      <selection activeCell="C34" sqref="C3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10'!C26</f>
        <v>2051305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2052878</v>
      </c>
      <c r="D16" s="40">
        <f>+C16-C8</f>
        <v>1573</v>
      </c>
      <c r="E16" s="40">
        <f>+D16*1000/14/3600</f>
        <v>31.210317460317459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2053446</v>
      </c>
      <c r="D21" s="40">
        <f>+C21-C16</f>
        <v>568</v>
      </c>
      <c r="E21" s="93">
        <f>+D21*1000/5/3600</f>
        <v>31.555555555555557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2054023</v>
      </c>
      <c r="D26" s="40">
        <f>+C26-C21</f>
        <v>577</v>
      </c>
      <c r="E26" s="93">
        <f>+D26*1000/5/3600</f>
        <v>32.055555555555557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8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11'!C26</f>
        <v>2054023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2055564</v>
      </c>
      <c r="D16" s="40">
        <f>+C16-C8</f>
        <v>1541</v>
      </c>
      <c r="E16" s="93">
        <f>+D16*1000/14/3600</f>
        <v>30.575396825396822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99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2056099</v>
      </c>
      <c r="D21" s="40">
        <f>+C21-C16</f>
        <v>535</v>
      </c>
      <c r="E21" s="93">
        <f>+D21*1000/5/3600</f>
        <v>29.722222222222221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99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99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99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99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2056664</v>
      </c>
      <c r="D26" s="40">
        <f>+C26-C21</f>
        <v>565</v>
      </c>
      <c r="E26" s="93">
        <f>+D26*1000/5/3600</f>
        <v>31.388888888888889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99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99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99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12'!C26</f>
        <v>2056664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99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2058252</v>
      </c>
      <c r="D16" s="40">
        <f>+C16-C8</f>
        <v>1588</v>
      </c>
      <c r="E16" s="93">
        <f>+D16*1000/14/3600</f>
        <v>31.50793650793651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99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2058807</v>
      </c>
      <c r="D21" s="40">
        <f>+C21-C16</f>
        <v>555</v>
      </c>
      <c r="E21" s="93">
        <f>+D21*1000/5/3600</f>
        <v>30.833333333333332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99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99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99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99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2059363</v>
      </c>
      <c r="D26" s="40">
        <f>+C26-C21</f>
        <v>556</v>
      </c>
      <c r="E26" s="93">
        <f>+D26*1000/5/3600</f>
        <v>30.888888888888889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99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99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3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13'!C26</f>
        <v>2059363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2060942</v>
      </c>
      <c r="D16" s="40">
        <f>+C16-C8</f>
        <v>1579</v>
      </c>
      <c r="E16" s="93">
        <f>+D16*1000/14/3600</f>
        <v>31.329365079365079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2061496</v>
      </c>
      <c r="D21" s="40">
        <f>+C21-C16</f>
        <v>554</v>
      </c>
      <c r="E21" s="93">
        <f>+D21*1000/5/3600</f>
        <v>30.777777777777779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2062059</v>
      </c>
      <c r="D26" s="40">
        <f>+C26-C21</f>
        <v>563</v>
      </c>
      <c r="E26" s="93">
        <f>+D26*1000/5/3600</f>
        <v>31.277777777777779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3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14'!C26</f>
        <v>2062059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2063647</v>
      </c>
      <c r="D16" s="40">
        <f>+C16-C8</f>
        <v>1588</v>
      </c>
      <c r="E16" s="93">
        <f>+D16*1000/14/3600</f>
        <v>31.50793650793651</v>
      </c>
      <c r="F16" s="41" t="s">
        <v>16</v>
      </c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2064200</v>
      </c>
      <c r="D21" s="40">
        <f>+C21-C16</f>
        <v>553</v>
      </c>
      <c r="E21" s="93">
        <f>+D21*1000/5/3600</f>
        <v>30.722222222222221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2064746</v>
      </c>
      <c r="D26" s="40">
        <f>+C26-C21</f>
        <v>546</v>
      </c>
      <c r="E26" s="93">
        <f>+D26*1000/5/3600</f>
        <v>30.333333333333332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15'!C26</f>
        <v>2064746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2066346</v>
      </c>
      <c r="D16" s="40">
        <f>+C16-C8</f>
        <v>1600</v>
      </c>
      <c r="E16" s="93">
        <f>+D16*1000/14/3600</f>
        <v>31.746031746031747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2066918</v>
      </c>
      <c r="D21" s="40">
        <f>+C21-C16</f>
        <v>572</v>
      </c>
      <c r="E21" s="93">
        <f>+D21*1000/5/3600</f>
        <v>31.777777777777779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2067469</v>
      </c>
      <c r="D26" s="40">
        <f>+C26-C21</f>
        <v>551</v>
      </c>
      <c r="E26" s="93">
        <f>+D26*1000/5/3600</f>
        <v>30.611111111111111</v>
      </c>
      <c r="F26" s="41" t="s">
        <v>16</v>
      </c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3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16'!C26</f>
        <v>2067469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2069050</v>
      </c>
      <c r="D16" s="40">
        <f>+C16-C8</f>
        <v>1581</v>
      </c>
      <c r="E16" s="93">
        <f>+D16*1000/14/3600</f>
        <v>31.36904761904762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2069627</v>
      </c>
      <c r="D21" s="40">
        <f>+C21-C16</f>
        <v>577</v>
      </c>
      <c r="E21" s="93">
        <f>+D21*1000/5/3600</f>
        <v>32.055555555555557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2070225</v>
      </c>
      <c r="D26" s="40">
        <f>+C26-C21</f>
        <v>598</v>
      </c>
      <c r="E26" s="93">
        <f>+D26*1000/5/3600</f>
        <v>33.222222222222221</v>
      </c>
      <c r="F26" s="45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0" zoomScale="85" zoomScaleNormal="85" zoomScalePageLayoutView="70" workbookViewId="0">
      <selection activeCell="C26" activeCellId="1" sqref="C21 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17'!C26</f>
        <v>2070225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2071839</v>
      </c>
      <c r="D16" s="40">
        <f>+C16-C8</f>
        <v>1614</v>
      </c>
      <c r="E16" s="93">
        <f>+D16*1000/14/3600</f>
        <v>32.023809523809526</v>
      </c>
      <c r="F16" s="41"/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2072420</v>
      </c>
      <c r="D21" s="40">
        <f>+C21-C16</f>
        <v>581</v>
      </c>
      <c r="E21" s="93">
        <f>+D21*1000/5/3600</f>
        <v>32.277777777777779</v>
      </c>
      <c r="F21" s="41"/>
      <c r="G21" s="150" t="s">
        <v>16</v>
      </c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2073010</v>
      </c>
      <c r="D26" s="40">
        <f>+C26-C21</f>
        <v>590</v>
      </c>
      <c r="E26" s="93">
        <f>+D26*1000/5/3600</f>
        <v>32.777777777777779</v>
      </c>
      <c r="F26" s="41" t="s">
        <v>16</v>
      </c>
      <c r="G26" s="150" t="s">
        <v>16</v>
      </c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D22" sqref="D2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44896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38">
        <v>2024626</v>
      </c>
      <c r="D8" s="28"/>
      <c r="E8" s="28"/>
      <c r="F8" s="8"/>
      <c r="G8" s="131"/>
      <c r="H8" s="132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7" t="s">
        <v>16</v>
      </c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2025964</v>
      </c>
      <c r="D16" s="40">
        <f>+C16-C8</f>
        <v>1338</v>
      </c>
      <c r="E16" s="93">
        <f>+D16*1000/14/3600</f>
        <v>26.547619047619047</v>
      </c>
      <c r="F16" s="41"/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7" t="s">
        <v>16</v>
      </c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2026440</v>
      </c>
      <c r="D21" s="40">
        <f>+C21-C16</f>
        <v>476</v>
      </c>
      <c r="E21" s="93">
        <f>+D21*1000/5/3600</f>
        <v>26.444444444444443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7" t="s">
        <v>16</v>
      </c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2026972</v>
      </c>
      <c r="D26" s="40">
        <f>+C26-C21</f>
        <v>532</v>
      </c>
      <c r="E26" s="93">
        <f>+D26*1000/5/3600</f>
        <v>29.555555555555557</v>
      </c>
      <c r="F26" s="41" t="s">
        <v>16</v>
      </c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18'!C26</f>
        <v>2073010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2074619</v>
      </c>
      <c r="D16" s="40">
        <f>+C16-C8</f>
        <v>1609</v>
      </c>
      <c r="E16" s="93">
        <f>+D16*1000/14/3600</f>
        <v>31.924603174603178</v>
      </c>
      <c r="F16" s="41"/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2075191</v>
      </c>
      <c r="D21" s="40">
        <f>+C21-C16</f>
        <v>572</v>
      </c>
      <c r="E21" s="93">
        <f>+D21*1000/5/3600</f>
        <v>31.777777777777779</v>
      </c>
      <c r="F21" s="41"/>
      <c r="G21" s="150" t="s">
        <v>16</v>
      </c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2075766</v>
      </c>
      <c r="D26" s="40">
        <f>+C26-C21</f>
        <v>575</v>
      </c>
      <c r="E26" s="93">
        <f>+D26*1000/5/3600</f>
        <v>31.944444444444443</v>
      </c>
      <c r="F26" s="41"/>
      <c r="G26" s="150" t="s">
        <v>16</v>
      </c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19'!C26</f>
        <v>2075766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8">
        <v>2077376</v>
      </c>
      <c r="D16" s="40">
        <f>+C16-C8</f>
        <v>1610</v>
      </c>
      <c r="E16" s="93">
        <f>+D16*1000/14/3600</f>
        <v>31.944444444444443</v>
      </c>
      <c r="F16" s="41"/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2077961</v>
      </c>
      <c r="D21" s="40">
        <f>+C21-C16</f>
        <v>585</v>
      </c>
      <c r="E21" s="93">
        <f>+D21*1000/5/3600</f>
        <v>32.5</v>
      </c>
      <c r="F21" s="41"/>
      <c r="G21" s="150" t="s">
        <v>16</v>
      </c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2078539</v>
      </c>
      <c r="D26" s="40">
        <f>+C26-C21</f>
        <v>578</v>
      </c>
      <c r="E26" s="93">
        <f>+D26*1000/5/3600</f>
        <v>32.111111111111114</v>
      </c>
      <c r="F26" s="41"/>
      <c r="G26" s="150" t="s">
        <v>16</v>
      </c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9" zoomScale="85" zoomScaleNormal="85" zoomScalePageLayoutView="70" workbookViewId="0">
      <selection activeCell="C22" sqref="C2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20'!C26</f>
        <v>2078539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2080116</v>
      </c>
      <c r="D16" s="40">
        <f>+C16-C8</f>
        <v>1577</v>
      </c>
      <c r="E16" s="93">
        <f>+D16*1000/14/3600</f>
        <v>31.289682539682541</v>
      </c>
      <c r="F16" s="41"/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2080728</v>
      </c>
      <c r="D21" s="40">
        <f>+C21-C16</f>
        <v>612</v>
      </c>
      <c r="E21" s="93">
        <f>+D21*1000/5/3600</f>
        <v>34</v>
      </c>
      <c r="F21" s="41"/>
      <c r="G21" s="150" t="s">
        <v>16</v>
      </c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2081278</v>
      </c>
      <c r="D26" s="40">
        <f>+C26-C21</f>
        <v>550</v>
      </c>
      <c r="E26" s="93">
        <f>+D26*1000/5/3600</f>
        <v>30.555555555555557</v>
      </c>
      <c r="F26" s="41"/>
      <c r="G26" s="150" t="s">
        <v>16</v>
      </c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3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21'!C26</f>
        <v>2081278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2082884</v>
      </c>
      <c r="D16" s="40">
        <f>+C16-C8</f>
        <v>1606</v>
      </c>
      <c r="E16" s="93">
        <f>+D16*1000/14/3600</f>
        <v>31.865079365079364</v>
      </c>
      <c r="F16" s="41"/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2083445</v>
      </c>
      <c r="D21" s="40">
        <f>+C21-C16</f>
        <v>561</v>
      </c>
      <c r="E21" s="93">
        <f>+D21*1000/5/3600</f>
        <v>31.166666666666668</v>
      </c>
      <c r="F21" s="41"/>
      <c r="G21" s="150" t="s">
        <v>16</v>
      </c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2084023</v>
      </c>
      <c r="D26" s="40">
        <f>+C26-C21</f>
        <v>578</v>
      </c>
      <c r="E26" s="93">
        <f>+D26*1000/5/3600</f>
        <v>32.111111111111114</v>
      </c>
      <c r="F26" s="41"/>
      <c r="G26" s="150" t="s">
        <v>16</v>
      </c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22'!C26</f>
        <v>2084023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2085610</v>
      </c>
      <c r="D16" s="40">
        <f>+C16-C8</f>
        <v>1587</v>
      </c>
      <c r="E16" s="93">
        <f>+D16*1000/14/3600</f>
        <v>31.488095238095237</v>
      </c>
      <c r="F16" s="45"/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2086207</v>
      </c>
      <c r="D21" s="40">
        <f>+C21-C16</f>
        <v>597</v>
      </c>
      <c r="E21" s="93">
        <f>+D21*1000/5/3600</f>
        <v>33.166666666666664</v>
      </c>
      <c r="F21" s="41"/>
      <c r="G21" s="150" t="s">
        <v>16</v>
      </c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2086793</v>
      </c>
      <c r="D26" s="40">
        <f>+C26-C21</f>
        <v>586</v>
      </c>
      <c r="E26" s="93">
        <f>+D26*1000/5/3600</f>
        <v>32.555555555555557</v>
      </c>
      <c r="F26" s="41"/>
      <c r="G26" s="150" t="s">
        <v>16</v>
      </c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23'!C26</f>
        <v>2086793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2088420</v>
      </c>
      <c r="D16" s="40">
        <f>+C16-C8</f>
        <v>1627</v>
      </c>
      <c r="E16" s="93">
        <f>+D16*1000/14/3600</f>
        <v>32.281746031746032</v>
      </c>
      <c r="F16" s="41"/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2089000</v>
      </c>
      <c r="D21" s="40">
        <f>+C21-C16</f>
        <v>580</v>
      </c>
      <c r="E21" s="93">
        <f>+D21*1000/5/3600</f>
        <v>32.222222222222221</v>
      </c>
      <c r="F21" s="41"/>
      <c r="G21" s="150" t="s">
        <v>16</v>
      </c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2089613</v>
      </c>
      <c r="D26" s="40">
        <f>+C26-C21</f>
        <v>613</v>
      </c>
      <c r="E26" s="93">
        <f>+D26*1000/5/3600</f>
        <v>34.055555555555557</v>
      </c>
      <c r="F26" s="41"/>
      <c r="G26" s="150" t="s">
        <v>16</v>
      </c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24'!C26</f>
        <v>2089613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2091221</v>
      </c>
      <c r="D16" s="40">
        <f>+C16-C8</f>
        <v>1608</v>
      </c>
      <c r="E16" s="93">
        <f>+D16*1000/14/3600</f>
        <v>31.904761904761905</v>
      </c>
      <c r="F16" s="41"/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2091805</v>
      </c>
      <c r="D21" s="40">
        <f>+C21-C16</f>
        <v>584</v>
      </c>
      <c r="E21" s="93">
        <f>+D21*1000/5/3600</f>
        <v>32.444444444444443</v>
      </c>
      <c r="F21" s="41"/>
      <c r="G21" s="150" t="s">
        <v>16</v>
      </c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2092386</v>
      </c>
      <c r="D26" s="40">
        <f>+C26-C21</f>
        <v>581</v>
      </c>
      <c r="E26" s="93">
        <f>+D26*1000/5/3600</f>
        <v>32.277777777777779</v>
      </c>
      <c r="F26" s="41"/>
      <c r="G26" s="150" t="s">
        <v>16</v>
      </c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'Día 25'!C26</f>
        <v>2092386</v>
      </c>
      <c r="D8" s="28" t="s">
        <v>16</v>
      </c>
      <c r="E8" s="28"/>
      <c r="F8" s="8"/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2093986</v>
      </c>
      <c r="D16" s="40">
        <f>+C16-C8</f>
        <v>1600</v>
      </c>
      <c r="E16" s="93">
        <f>+D16*1000/14/3600</f>
        <v>31.746031746031747</v>
      </c>
      <c r="F16" s="45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2094559</v>
      </c>
      <c r="D21" s="40">
        <f>+C21-C16</f>
        <v>573</v>
      </c>
      <c r="E21" s="93">
        <f>+D21*1000/5/3600</f>
        <v>31.833333333333332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2095135</v>
      </c>
      <c r="D26" s="40">
        <f>+C26-C21</f>
        <v>576</v>
      </c>
      <c r="E26" s="93">
        <f>+D26*1000/5/3600</f>
        <v>32</v>
      </c>
      <c r="F26" s="45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3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53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26'!C26</f>
        <v>2095135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2096730</v>
      </c>
      <c r="D16" s="40">
        <f>+C16-C8</f>
        <v>1595</v>
      </c>
      <c r="E16" s="93">
        <f>+D16*1000/14/3600</f>
        <v>31.646825396825399</v>
      </c>
      <c r="F16" s="45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5">
        <f t="shared" si="1"/>
        <v>0</v>
      </c>
      <c r="F17" s="97"/>
      <c r="G17" s="156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5">
        <f t="shared" si="1"/>
        <v>0</v>
      </c>
      <c r="F18" s="97"/>
      <c r="G18" s="156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5">
        <f t="shared" si="1"/>
        <v>0</v>
      </c>
      <c r="F19" s="97"/>
      <c r="G19" s="156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6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2097383</v>
      </c>
      <c r="D21" s="40">
        <f>+C21-C16</f>
        <v>653</v>
      </c>
      <c r="E21" s="93">
        <f>+D21*1000/5/3600</f>
        <v>36.277777777777779</v>
      </c>
      <c r="F21" s="45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2097899</v>
      </c>
      <c r="D26" s="40">
        <f>+C26-C21</f>
        <v>516</v>
      </c>
      <c r="E26" s="93">
        <f>+D26*1000/5/3600</f>
        <v>28.666666666666668</v>
      </c>
      <c r="F26" s="45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0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54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27'!C26</f>
        <v>2097899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2099519</v>
      </c>
      <c r="D16" s="40">
        <f>+C16-C8</f>
        <v>1620</v>
      </c>
      <c r="E16" s="93">
        <f>+D16*1000/14/3600</f>
        <v>32.142857142857139</v>
      </c>
      <c r="F16" s="45"/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2100093</v>
      </c>
      <c r="D21" s="40">
        <f>+C21-C16</f>
        <v>574</v>
      </c>
      <c r="E21" s="93">
        <f>+D21*1000/5/3600</f>
        <v>31.888888888888889</v>
      </c>
      <c r="F21" s="45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2100685</v>
      </c>
      <c r="D26" s="40">
        <f>+C26-C21</f>
        <v>592</v>
      </c>
      <c r="E26" s="93">
        <f>+D26*1000/5/3600</f>
        <v>32.888888888888886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5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44897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1'!C26</f>
        <v>2026972</v>
      </c>
      <c r="D8" s="28" t="s">
        <v>16</v>
      </c>
      <c r="E8" s="28"/>
      <c r="F8" s="8"/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 t="s">
        <v>16</v>
      </c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2028464</v>
      </c>
      <c r="D16" s="40">
        <f>+C16-C8</f>
        <v>1492</v>
      </c>
      <c r="E16" s="93">
        <f>+D16*1000/14/3600</f>
        <v>29.603174603174601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7"/>
      <c r="G20" s="152"/>
      <c r="H20" s="15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2029017</v>
      </c>
      <c r="D21" s="40">
        <f>+C21-C16</f>
        <v>553</v>
      </c>
      <c r="E21" s="94">
        <f>+D21*1000/5/3600</f>
        <v>30.722222222222221</v>
      </c>
      <c r="F21" s="41"/>
      <c r="G21" s="154"/>
      <c r="H21" s="15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8"/>
      <c r="G22" s="131"/>
      <c r="H22" s="13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2029581</v>
      </c>
      <c r="D26" s="40">
        <f>+C26-C21</f>
        <v>564</v>
      </c>
      <c r="E26" s="93">
        <f>+D26*1000/5/3600</f>
        <v>31.333333333333332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55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100">
        <f>+'Día 28'!C26</f>
        <v>2100685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2102314</v>
      </c>
      <c r="D16" s="40">
        <f>+C16-C8</f>
        <v>1629</v>
      </c>
      <c r="E16" s="93">
        <f>+D16*1000/14/3600</f>
        <v>32.321428571428569</v>
      </c>
      <c r="F16" s="45" t="s">
        <v>16</v>
      </c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2102906</v>
      </c>
      <c r="D21" s="40">
        <f>+C21-C16</f>
        <v>592</v>
      </c>
      <c r="E21" s="93">
        <f>+D21*1000/5/3600</f>
        <v>32.888888888888886</v>
      </c>
      <c r="F21" s="45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2103479</v>
      </c>
      <c r="D26" s="40">
        <f>+C26-C21</f>
        <v>573</v>
      </c>
      <c r="E26" s="93">
        <f>+D26*1000/5/3600</f>
        <v>31.833333333333332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56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100">
        <f>+'Día 29'!C26</f>
        <v>2103479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2105114</v>
      </c>
      <c r="D16" s="40">
        <f>+C16-C8</f>
        <v>1635</v>
      </c>
      <c r="E16" s="93">
        <f>+D16*1000/14/3600</f>
        <v>32.44047619047619</v>
      </c>
      <c r="F16" s="45" t="s">
        <v>16</v>
      </c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2105709</v>
      </c>
      <c r="D21" s="40">
        <f>+C21-C16</f>
        <v>595</v>
      </c>
      <c r="E21" s="93">
        <f>+D21*1000/5/3600</f>
        <v>33.055555555555557</v>
      </c>
      <c r="F21" s="45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2106293</v>
      </c>
      <c r="D26" s="40">
        <f>+C26-C21</f>
        <v>584</v>
      </c>
      <c r="E26" s="93">
        <f>+D26*1000/5/3600</f>
        <v>32.444444444444443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57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100">
        <v>2106293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2107955</v>
      </c>
      <c r="D16" s="40">
        <f>+C16-C8</f>
        <v>1662</v>
      </c>
      <c r="E16" s="93">
        <f>+D16*1000/14/3600</f>
        <v>32.976190476190474</v>
      </c>
      <c r="F16" s="45" t="s">
        <v>16</v>
      </c>
      <c r="G16" s="150" t="s">
        <v>16</v>
      </c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2108546</v>
      </c>
      <c r="D21" s="40">
        <f>+C21-C16</f>
        <v>591</v>
      </c>
      <c r="E21" s="93">
        <f>+D21*1000/5/3600</f>
        <v>32.833333333333336</v>
      </c>
      <c r="F21" s="45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2109147</v>
      </c>
      <c r="D26" s="40">
        <f>+C26-C21</f>
        <v>601</v>
      </c>
      <c r="E26" s="93">
        <f>+D26*1000/5/3600</f>
        <v>33.388888888888886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J30" sqref="J3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44898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2'!C26</f>
        <v>2029581</v>
      </c>
      <c r="D8" s="28" t="s">
        <v>16</v>
      </c>
      <c r="E8" s="28"/>
      <c r="F8" s="8"/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2031148</v>
      </c>
      <c r="D16" s="40">
        <f>+C16-C8</f>
        <v>1567</v>
      </c>
      <c r="E16" s="93">
        <f>+D16*1000/14/3600</f>
        <v>31.091269841269842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2031713</v>
      </c>
      <c r="D21" s="40">
        <f>+C21-C16</f>
        <v>565</v>
      </c>
      <c r="E21" s="93">
        <f>+D21*1000/5/3600</f>
        <v>31.388888888888889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2032288</v>
      </c>
      <c r="D26" s="40">
        <f>+C26-C21</f>
        <v>575</v>
      </c>
      <c r="E26" s="93">
        <f>+D26*1000/5/3600</f>
        <v>31.944444444444443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44899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3'!C26</f>
        <v>2032288</v>
      </c>
      <c r="D8" s="28" t="s">
        <v>16</v>
      </c>
      <c r="E8" s="28"/>
      <c r="F8" s="8"/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2033876</v>
      </c>
      <c r="D16" s="40">
        <f>+C16-C8</f>
        <v>1588</v>
      </c>
      <c r="E16" s="93">
        <f>+D16*1000/14/3600</f>
        <v>31.50793650793651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2034446</v>
      </c>
      <c r="D21" s="40">
        <f>+C21-C16</f>
        <v>570</v>
      </c>
      <c r="E21" s="93">
        <f>+D21*1000/5/3600</f>
        <v>31.666666666666668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2035017</v>
      </c>
      <c r="D26" s="40">
        <f>+C26-C21</f>
        <v>571</v>
      </c>
      <c r="E26" s="93">
        <f>+D26*1000/5/3600</f>
        <v>31.722222222222221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F31" sqref="F3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44900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4'!C26</f>
        <v>2035017</v>
      </c>
      <c r="D8" s="28" t="s">
        <v>16</v>
      </c>
      <c r="E8" s="28"/>
      <c r="F8" s="8"/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2036606</v>
      </c>
      <c r="D16" s="40">
        <f>+C16-C8</f>
        <v>1589</v>
      </c>
      <c r="E16" s="93">
        <f>+D16*1000/14/3600</f>
        <v>31.527777777777779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2037174</v>
      </c>
      <c r="D21" s="40">
        <f>+C21-C16</f>
        <v>568</v>
      </c>
      <c r="E21" s="93">
        <f>+D21*1000/5/3600</f>
        <v>31.555555555555557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2037740</v>
      </c>
      <c r="D26" s="40">
        <f>+C26-C21</f>
        <v>566</v>
      </c>
      <c r="E26" s="93">
        <f>+D26*1000/5/3600</f>
        <v>31.444444444444443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7" zoomScale="85" zoomScaleNormal="85" zoomScalePageLayoutView="70" workbookViewId="0">
      <selection activeCell="B15" sqref="B14:B15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32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5'!C26</f>
        <v>2037740</v>
      </c>
      <c r="D8" s="28" t="s">
        <v>16</v>
      </c>
      <c r="E8" s="28"/>
      <c r="F8" s="8"/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2039324</v>
      </c>
      <c r="D16" s="40">
        <f>+C16-C8</f>
        <v>1584</v>
      </c>
      <c r="E16" s="93">
        <f>+D16*1000/14/3600</f>
        <v>31.428571428571431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89"/>
      <c r="H20" s="9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2039898</v>
      </c>
      <c r="D21" s="40">
        <f>+C21-C16</f>
        <v>574</v>
      </c>
      <c r="E21" s="93">
        <f>+D21*1000/5/3600</f>
        <v>31.888888888888889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2040458</v>
      </c>
      <c r="D26" s="40">
        <f>+C26-C21</f>
        <v>560</v>
      </c>
      <c r="E26" s="93">
        <f>+D26*1000/5/3600</f>
        <v>31.111111111111111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zoomScale="85" zoomScaleNormal="85" zoomScalePageLayoutView="70" workbookViewId="0">
      <selection activeCell="D16" sqref="D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6'!C26</f>
        <v>2040458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2042040</v>
      </c>
      <c r="D16" s="40">
        <f>+C16-C8</f>
        <v>1582</v>
      </c>
      <c r="E16" s="93">
        <f>+D16*1000/14/3600</f>
        <v>31.388888888888889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2042602</v>
      </c>
      <c r="D21" s="40">
        <f>+C21-C16</f>
        <v>562</v>
      </c>
      <c r="E21" s="93">
        <f>+D21*1000/5/3600</f>
        <v>31.222222222222221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2043198</v>
      </c>
      <c r="D26" s="40">
        <f>+C26-C21</f>
        <v>596</v>
      </c>
      <c r="E26" s="93">
        <f>+D26*1000/5/3600</f>
        <v>33.111111111111114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3"/>
      <c r="C2" s="134"/>
      <c r="D2" s="141" t="s">
        <v>24</v>
      </c>
      <c r="E2" s="142"/>
      <c r="F2" s="142"/>
      <c r="G2" s="142"/>
      <c r="H2" s="14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5"/>
      <c r="C3" s="136"/>
      <c r="D3" s="144"/>
      <c r="E3" s="145"/>
      <c r="F3" s="145"/>
      <c r="G3" s="145"/>
      <c r="H3" s="14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7" t="s">
        <v>25</v>
      </c>
      <c r="E5" s="148"/>
      <c r="F5" s="148"/>
      <c r="G5" s="148"/>
      <c r="H5" s="14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26</v>
      </c>
      <c r="D7" s="23" t="s">
        <v>27</v>
      </c>
      <c r="E7" s="24" t="s">
        <v>15</v>
      </c>
      <c r="F7" s="25" t="s">
        <v>28</v>
      </c>
      <c r="G7" s="129" t="s">
        <v>29</v>
      </c>
      <c r="H7" s="13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7'!C26</f>
        <v>2043198</v>
      </c>
      <c r="D8" s="28" t="s">
        <v>16</v>
      </c>
      <c r="E8" s="28"/>
      <c r="F8" s="8" t="s">
        <v>16</v>
      </c>
      <c r="G8" s="131"/>
      <c r="H8" s="13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7"/>
      <c r="H9" s="138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7"/>
      <c r="H10" s="13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7"/>
      <c r="H11" s="138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7"/>
      <c r="H12" s="13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7"/>
      <c r="H13" s="13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7"/>
      <c r="H14" s="13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7"/>
      <c r="H15" s="13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2044744</v>
      </c>
      <c r="D16" s="40">
        <f>+C16-C8</f>
        <v>1546</v>
      </c>
      <c r="E16" s="93">
        <f>+D16*1000/14/3600</f>
        <v>30.674603174603178</v>
      </c>
      <c r="F16" s="41"/>
      <c r="G16" s="150"/>
      <c r="H16" s="15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7"/>
      <c r="H17" s="13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7"/>
      <c r="H18" s="13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7"/>
      <c r="H19" s="13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7"/>
      <c r="H20" s="13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2045314</v>
      </c>
      <c r="D21" s="40">
        <f>+C21-C16</f>
        <v>570</v>
      </c>
      <c r="E21" s="93">
        <f>+D21*1000/5/3600</f>
        <v>31.666666666666668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7"/>
      <c r="H22" s="13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7"/>
      <c r="H23" s="13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7"/>
      <c r="H24" s="13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7"/>
      <c r="H25" s="13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2045882</v>
      </c>
      <c r="D26" s="40">
        <f>+C26-C21</f>
        <v>568</v>
      </c>
      <c r="E26" s="93">
        <f>+D26*1000/5/3600</f>
        <v>31.555555555555557</v>
      </c>
      <c r="F26" s="41"/>
      <c r="G26" s="150"/>
      <c r="H26" s="15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7"/>
      <c r="H27" s="13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7"/>
      <c r="H28" s="13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7"/>
      <c r="H29" s="13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7"/>
      <c r="H30" s="13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7"/>
      <c r="H31" s="13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9"/>
      <c r="H32" s="14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471CA8FA-CDC2-47B9-8CDE-71B6F76E4470}"/>
</file>

<file path=customXml/itemProps2.xml><?xml version="1.0" encoding="utf-8"?>
<ds:datastoreItem xmlns:ds="http://schemas.openxmlformats.org/officeDocument/2006/customXml" ds:itemID="{D9E30651-B8ED-4FFD-A756-0457C10D771B}"/>
</file>

<file path=customXml/itemProps3.xml><?xml version="1.0" encoding="utf-8"?>
<ds:datastoreItem xmlns:ds="http://schemas.openxmlformats.org/officeDocument/2006/customXml" ds:itemID="{FE54FE88-2036-4CB2-B7AC-8AB379833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2023-05-12T15:02:00Z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