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worksheets/sheet29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31.xml" ContentType="application/vnd.openxmlformats-officedocument.spreadsheetml.worksheet+xml"/>
  <Override PartName="/xl/drawings/drawing5.xml" ContentType="application/vnd.openxmlformats-officedocument.drawing+xml"/>
  <Override PartName="/xl/worksheets/sheet30.xml" ContentType="application/vnd.openxmlformats-officedocument.spreadsheetml.worksheet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worksheets/sheet22.xml" ContentType="application/vnd.openxmlformats-officedocument.spreadsheetml.worksheet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8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0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3 Abr 2023\"/>
    </mc:Choice>
  </mc:AlternateContent>
  <bookViews>
    <workbookView xWindow="0" yWindow="0" windowWidth="1682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40" l="1"/>
  <c r="Q12" i="40"/>
  <c r="P13" i="40"/>
  <c r="Q13" i="40"/>
  <c r="P14" i="40"/>
  <c r="Q14" i="40"/>
  <c r="Q42" i="40" s="1"/>
  <c r="Q43" i="40" s="1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L37" i="40"/>
  <c r="L36" i="40"/>
  <c r="L30" i="40"/>
  <c r="L25" i="40"/>
  <c r="L24" i="40"/>
  <c r="L19" i="40"/>
  <c r="L18" i="40"/>
  <c r="L13" i="40"/>
  <c r="L12" i="40"/>
  <c r="P42" i="40"/>
  <c r="P43" i="40" s="1"/>
  <c r="H41" i="40"/>
  <c r="G41" i="40"/>
  <c r="G12" i="40"/>
  <c r="H12" i="40" s="1"/>
  <c r="G13" i="40"/>
  <c r="H13" i="40" s="1"/>
  <c r="G14" i="40"/>
  <c r="H14" i="40"/>
  <c r="G15" i="40"/>
  <c r="H15" i="40" s="1"/>
  <c r="G16" i="40"/>
  <c r="H16" i="40" s="1"/>
  <c r="G17" i="40"/>
  <c r="H17" i="40"/>
  <c r="G18" i="40"/>
  <c r="H18" i="40" s="1"/>
  <c r="G19" i="40"/>
  <c r="H19" i="40"/>
  <c r="G20" i="40"/>
  <c r="H20" i="40"/>
  <c r="G21" i="40"/>
  <c r="H21" i="40" s="1"/>
  <c r="G22" i="40"/>
  <c r="H22" i="40"/>
  <c r="G23" i="40"/>
  <c r="H23" i="40"/>
  <c r="G24" i="40"/>
  <c r="H24" i="40" s="1"/>
  <c r="G25" i="40"/>
  <c r="H25" i="40"/>
  <c r="G26" i="40"/>
  <c r="H26" i="40"/>
  <c r="G27" i="40"/>
  <c r="H27" i="40" s="1"/>
  <c r="G28" i="40"/>
  <c r="H28" i="40"/>
  <c r="G29" i="40"/>
  <c r="H29" i="40"/>
  <c r="G30" i="40"/>
  <c r="H30" i="40" s="1"/>
  <c r="G31" i="40"/>
  <c r="H31" i="40"/>
  <c r="G32" i="40"/>
  <c r="H32" i="40"/>
  <c r="G33" i="40"/>
  <c r="H33" i="40" s="1"/>
  <c r="G34" i="40"/>
  <c r="H34" i="40"/>
  <c r="G35" i="40"/>
  <c r="H35" i="40"/>
  <c r="G36" i="40"/>
  <c r="H36" i="40" s="1"/>
  <c r="G37" i="40"/>
  <c r="H37" i="40"/>
  <c r="G38" i="40"/>
  <c r="H38" i="40"/>
  <c r="G39" i="40"/>
  <c r="H39" i="40" s="1"/>
  <c r="G40" i="40"/>
  <c r="H40" i="40"/>
  <c r="H11" i="40"/>
  <c r="G11" i="40"/>
  <c r="G44" i="40"/>
  <c r="G43" i="40"/>
  <c r="C8" i="24" l="1"/>
  <c r="C8" i="13" l="1"/>
  <c r="C8" i="34"/>
  <c r="C8" i="33"/>
  <c r="D26" i="42" l="1"/>
  <c r="E26" i="42" s="1"/>
  <c r="D25" i="42"/>
  <c r="E25" i="42" s="1"/>
  <c r="D24" i="42"/>
  <c r="E24" i="42" s="1"/>
  <c r="D23" i="42"/>
  <c r="E23" i="42" s="1"/>
  <c r="D21" i="42"/>
  <c r="E21" i="42" s="1"/>
  <c r="D20" i="42"/>
  <c r="E20" i="42" s="1"/>
  <c r="D19" i="42"/>
  <c r="E19" i="42" s="1"/>
  <c r="D18" i="42"/>
  <c r="E18" i="42" s="1"/>
  <c r="D26" i="41"/>
  <c r="E26" i="41" s="1"/>
  <c r="E25" i="41"/>
  <c r="D25" i="41"/>
  <c r="D24" i="41"/>
  <c r="E24" i="41" s="1"/>
  <c r="D23" i="41"/>
  <c r="E23" i="41" s="1"/>
  <c r="D21" i="41"/>
  <c r="E21" i="41" s="1"/>
  <c r="E20" i="41"/>
  <c r="D20" i="41"/>
  <c r="D19" i="41"/>
  <c r="E19" i="41" s="1"/>
  <c r="D18" i="41"/>
  <c r="E18" i="41" s="1"/>
  <c r="D26" i="34"/>
  <c r="E26" i="34" s="1"/>
  <c r="E25" i="34"/>
  <c r="D25" i="34"/>
  <c r="D24" i="34"/>
  <c r="E24" i="34" s="1"/>
  <c r="D23" i="34"/>
  <c r="E23" i="34" s="1"/>
  <c r="D21" i="34"/>
  <c r="E21" i="34" s="1"/>
  <c r="E20" i="34"/>
  <c r="D20" i="34"/>
  <c r="D19" i="34"/>
  <c r="E19" i="34" s="1"/>
  <c r="D18" i="34"/>
  <c r="E18" i="34" s="1"/>
  <c r="D26" i="33"/>
  <c r="E26" i="33" s="1"/>
  <c r="D25" i="33"/>
  <c r="E25" i="33" s="1"/>
  <c r="D24" i="33"/>
  <c r="E24" i="33" s="1"/>
  <c r="D23" i="33"/>
  <c r="E23" i="33" s="1"/>
  <c r="D21" i="33"/>
  <c r="E21" i="33" s="1"/>
  <c r="D20" i="33"/>
  <c r="E20" i="33" s="1"/>
  <c r="D19" i="33"/>
  <c r="E19" i="33" s="1"/>
  <c r="D18" i="33"/>
  <c r="E18" i="33" s="1"/>
  <c r="E17" i="33"/>
  <c r="D16" i="33"/>
  <c r="E16" i="33" s="1"/>
  <c r="D26" i="32" l="1"/>
  <c r="E26" i="32" s="1"/>
  <c r="E25" i="32"/>
  <c r="D25" i="32"/>
  <c r="E24" i="32"/>
  <c r="D24" i="32"/>
  <c r="D23" i="32"/>
  <c r="E23" i="32" s="1"/>
  <c r="D21" i="32"/>
  <c r="E21" i="32" s="1"/>
  <c r="E20" i="32"/>
  <c r="D20" i="32"/>
  <c r="E19" i="32"/>
  <c r="D19" i="32"/>
  <c r="D18" i="32"/>
  <c r="E18" i="32" s="1"/>
  <c r="D26" i="31"/>
  <c r="E26" i="31" s="1"/>
  <c r="D25" i="31"/>
  <c r="E25" i="31" s="1"/>
  <c r="E24" i="31"/>
  <c r="D24" i="31"/>
  <c r="D23" i="31"/>
  <c r="E23" i="31" s="1"/>
  <c r="D21" i="31"/>
  <c r="E21" i="31" s="1"/>
  <c r="D20" i="31"/>
  <c r="E20" i="31" s="1"/>
  <c r="E19" i="31"/>
  <c r="D19" i="31"/>
  <c r="D18" i="31"/>
  <c r="E18" i="31" s="1"/>
  <c r="D26" i="30"/>
  <c r="E26" i="30" s="1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 s="1"/>
  <c r="D26" i="29"/>
  <c r="E26" i="29" s="1"/>
  <c r="D25" i="29"/>
  <c r="E25" i="29" s="1"/>
  <c r="E24" i="29"/>
  <c r="D24" i="29"/>
  <c r="D23" i="29"/>
  <c r="E23" i="29" s="1"/>
  <c r="D21" i="29"/>
  <c r="E21" i="29" s="1"/>
  <c r="D20" i="29"/>
  <c r="E20" i="29" s="1"/>
  <c r="E19" i="29"/>
  <c r="D19" i="29"/>
  <c r="D18" i="29"/>
  <c r="E18" i="29" s="1"/>
  <c r="D26" i="28"/>
  <c r="E26" i="28" s="1"/>
  <c r="D25" i="28"/>
  <c r="E25" i="28" s="1"/>
  <c r="E24" i="28"/>
  <c r="D24" i="28"/>
  <c r="D23" i="28"/>
  <c r="E23" i="28" s="1"/>
  <c r="D21" i="28"/>
  <c r="E21" i="28" s="1"/>
  <c r="D20" i="28"/>
  <c r="E20" i="28" s="1"/>
  <c r="E19" i="28"/>
  <c r="D19" i="28"/>
  <c r="D18" i="28"/>
  <c r="E18" i="28" s="1"/>
  <c r="D26" i="27"/>
  <c r="E26" i="27" s="1"/>
  <c r="D21" i="27"/>
  <c r="E21" i="27" s="1"/>
  <c r="D26" i="26"/>
  <c r="E26" i="26" s="1"/>
  <c r="D21" i="26"/>
  <c r="E21" i="26" s="1"/>
  <c r="D26" i="25" l="1"/>
  <c r="E26" i="25" s="1"/>
  <c r="D21" i="25"/>
  <c r="E21" i="25" s="1"/>
  <c r="D26" i="24"/>
  <c r="E26" i="24" s="1"/>
  <c r="D21" i="24"/>
  <c r="E21" i="24" s="1"/>
  <c r="D16" i="24"/>
  <c r="E16" i="24" s="1"/>
  <c r="D26" i="23"/>
  <c r="E26" i="23" s="1"/>
  <c r="D21" i="23"/>
  <c r="E21" i="23" s="1"/>
  <c r="D26" i="22"/>
  <c r="E26" i="22" s="1"/>
  <c r="D21" i="22"/>
  <c r="E21" i="22" s="1"/>
  <c r="D26" i="21"/>
  <c r="E26" i="21" s="1"/>
  <c r="D21" i="21"/>
  <c r="E21" i="21" s="1"/>
  <c r="D26" i="20"/>
  <c r="E26" i="20" s="1"/>
  <c r="D21" i="20"/>
  <c r="E21" i="20" s="1"/>
  <c r="D26" i="19"/>
  <c r="E26" i="19" s="1"/>
  <c r="D21" i="19"/>
  <c r="E21" i="19" s="1"/>
  <c r="D26" i="18"/>
  <c r="E26" i="18" s="1"/>
  <c r="D21" i="18"/>
  <c r="E21" i="18" s="1"/>
  <c r="D26" i="17"/>
  <c r="E26" i="17" s="1"/>
  <c r="D21" i="17"/>
  <c r="E21" i="17" s="1"/>
  <c r="D26" i="16"/>
  <c r="E26" i="16" s="1"/>
  <c r="D21" i="16"/>
  <c r="E21" i="16" s="1"/>
  <c r="D26" i="15"/>
  <c r="E26" i="15" s="1"/>
  <c r="D21" i="15"/>
  <c r="E21" i="15" s="1"/>
  <c r="D26" i="14"/>
  <c r="E26" i="14" s="1"/>
  <c r="D21" i="14"/>
  <c r="E21" i="14" s="1"/>
  <c r="D26" i="13"/>
  <c r="E26" i="13" s="1"/>
  <c r="D21" i="13"/>
  <c r="E21" i="13" s="1"/>
  <c r="D26" i="12"/>
  <c r="E26" i="12" s="1"/>
  <c r="D21" i="12"/>
  <c r="E21" i="12" s="1"/>
  <c r="F40" i="40" l="1"/>
  <c r="F37" i="40" l="1"/>
  <c r="F38" i="40"/>
  <c r="F39" i="40"/>
  <c r="C8" i="42" l="1"/>
  <c r="D16" i="42" s="1"/>
  <c r="E16" i="42" s="1"/>
  <c r="C8" i="41"/>
  <c r="D16" i="41" s="1"/>
  <c r="E16" i="41" s="1"/>
  <c r="D16" i="34"/>
  <c r="E16" i="34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32" i="42"/>
  <c r="E32" i="42"/>
  <c r="D31" i="42"/>
  <c r="E31" i="42"/>
  <c r="D30" i="42"/>
  <c r="E30" i="42"/>
  <c r="D29" i="42"/>
  <c r="E29" i="42"/>
  <c r="D28" i="42"/>
  <c r="E2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C8" i="32"/>
  <c r="D16" i="32" s="1"/>
  <c r="E16" i="32" s="1"/>
  <c r="D26" i="11"/>
  <c r="E26" i="11" s="1"/>
  <c r="D26" i="10"/>
  <c r="E26" i="10" s="1"/>
  <c r="D16" i="7"/>
  <c r="E16" i="7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D16" i="13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4" i="7"/>
  <c r="E24" i="7"/>
  <c r="D32" i="34"/>
  <c r="E32" i="34" s="1"/>
  <c r="D31" i="34"/>
  <c r="E31" i="34"/>
  <c r="D30" i="34"/>
  <c r="E30" i="34"/>
  <c r="D29" i="34"/>
  <c r="E29" i="34"/>
  <c r="D28" i="34"/>
  <c r="E28" i="34" s="1"/>
  <c r="D15" i="34"/>
  <c r="E15" i="34" s="1"/>
  <c r="D14" i="34"/>
  <c r="E14" i="34"/>
  <c r="D13" i="34"/>
  <c r="E13" i="34" s="1"/>
  <c r="D12" i="34"/>
  <c r="E12" i="34" s="1"/>
  <c r="D11" i="34"/>
  <c r="E11" i="34" s="1"/>
  <c r="D10" i="34"/>
  <c r="E10" i="34"/>
  <c r="D32" i="33"/>
  <c r="E32" i="33" s="1"/>
  <c r="D31" i="33"/>
  <c r="E31" i="33" s="1"/>
  <c r="D30" i="33"/>
  <c r="E30" i="33" s="1"/>
  <c r="D29" i="33"/>
  <c r="E29" i="33"/>
  <c r="D28" i="33"/>
  <c r="E28" i="33" s="1"/>
  <c r="D15" i="33"/>
  <c r="E15" i="33"/>
  <c r="D14" i="33"/>
  <c r="E14" i="33" s="1"/>
  <c r="D13" i="33"/>
  <c r="E13" i="33" s="1"/>
  <c r="D12" i="33"/>
  <c r="E12" i="33" s="1"/>
  <c r="D11" i="33"/>
  <c r="E11" i="33"/>
  <c r="D10" i="33"/>
  <c r="E10" i="33" s="1"/>
  <c r="D32" i="32"/>
  <c r="E32" i="32" s="1"/>
  <c r="D31" i="32"/>
  <c r="E31" i="32" s="1"/>
  <c r="D30" i="32"/>
  <c r="E30" i="32"/>
  <c r="D29" i="32"/>
  <c r="E29" i="32" s="1"/>
  <c r="D28" i="32"/>
  <c r="E28" i="32" s="1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15" i="31"/>
  <c r="E15" i="31" s="1"/>
  <c r="D14" i="31"/>
  <c r="E14" i="31"/>
  <c r="D13" i="31"/>
  <c r="E13" i="31" s="1"/>
  <c r="D12" i="31"/>
  <c r="E12" i="31" s="1"/>
  <c r="D11" i="31"/>
  <c r="E11" i="31" s="1"/>
  <c r="D10" i="31"/>
  <c r="E10" i="31"/>
  <c r="D32" i="30"/>
  <c r="E32" i="30" s="1"/>
  <c r="D31" i="30"/>
  <c r="E31" i="30" s="1"/>
  <c r="D30" i="30"/>
  <c r="E30" i="30" s="1"/>
  <c r="D29" i="30"/>
  <c r="E29" i="30"/>
  <c r="D28" i="30"/>
  <c r="E27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 s="1"/>
  <c r="D30" i="29"/>
  <c r="E30" i="29"/>
  <c r="D29" i="29"/>
  <c r="E29" i="29"/>
  <c r="D28" i="29"/>
  <c r="E28" i="29"/>
  <c r="D15" i="29"/>
  <c r="E15" i="29" s="1"/>
  <c r="D14" i="29"/>
  <c r="E14" i="29" s="1"/>
  <c r="D13" i="29"/>
  <c r="E13" i="29"/>
  <c r="D12" i="29"/>
  <c r="E12" i="29" s="1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15" i="28"/>
  <c r="E15" i="28" s="1"/>
  <c r="D14" i="28"/>
  <c r="E14" i="28"/>
  <c r="D13" i="28"/>
  <c r="E13" i="28" s="1"/>
  <c r="D12" i="28"/>
  <c r="E12" i="28" s="1"/>
  <c r="D11" i="28"/>
  <c r="E11" i="28" s="1"/>
  <c r="D10" i="28"/>
  <c r="E10" i="28"/>
  <c r="D32" i="27"/>
  <c r="E32" i="27" s="1"/>
  <c r="D31" i="27"/>
  <c r="E31" i="27" s="1"/>
  <c r="D30" i="27"/>
  <c r="E30" i="27" s="1"/>
  <c r="D29" i="27"/>
  <c r="E29" i="27"/>
  <c r="D28" i="27"/>
  <c r="E28" i="27" s="1"/>
  <c r="D25" i="27"/>
  <c r="E25" i="27" s="1"/>
  <c r="D24" i="27"/>
  <c r="E24" i="27" s="1"/>
  <c r="D23" i="27"/>
  <c r="E23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 s="1"/>
  <c r="D24" i="26"/>
  <c r="E24" i="26"/>
  <c r="D23" i="26"/>
  <c r="E23" i="26"/>
  <c r="D20" i="26"/>
  <c r="E20" i="26" s="1"/>
  <c r="D19" i="26"/>
  <c r="E19" i="26"/>
  <c r="D18" i="26"/>
  <c r="E18" i="26" s="1"/>
  <c r="D15" i="26"/>
  <c r="E15" i="26" s="1"/>
  <c r="D14" i="26"/>
  <c r="E14" i="26" s="1"/>
  <c r="D13" i="26"/>
  <c r="E13" i="26" s="1"/>
  <c r="D12" i="26"/>
  <c r="E12" i="26"/>
  <c r="D11" i="26"/>
  <c r="E11" i="26"/>
  <c r="D10" i="26"/>
  <c r="E10" i="26"/>
  <c r="D32" i="25"/>
  <c r="E32" i="25" s="1"/>
  <c r="D31" i="25"/>
  <c r="E31" i="25"/>
  <c r="D30" i="25"/>
  <c r="E30" i="25"/>
  <c r="D29" i="25"/>
  <c r="E29" i="25"/>
  <c r="D28" i="25"/>
  <c r="E28" i="25" s="1"/>
  <c r="D25" i="25"/>
  <c r="E25" i="25"/>
  <c r="D24" i="25"/>
  <c r="E24" i="25" s="1"/>
  <c r="D23" i="25"/>
  <c r="E23" i="25"/>
  <c r="D20" i="25"/>
  <c r="E20" i="25"/>
  <c r="D19" i="25"/>
  <c r="E19" i="25" s="1"/>
  <c r="D18" i="25"/>
  <c r="E17" i="25"/>
  <c r="D15" i="25"/>
  <c r="E15" i="25" s="1"/>
  <c r="D14" i="25"/>
  <c r="E14" i="25"/>
  <c r="D13" i="25"/>
  <c r="E13" i="25" s="1"/>
  <c r="D12" i="25"/>
  <c r="E12" i="25" s="1"/>
  <c r="D11" i="25"/>
  <c r="E11" i="25" s="1"/>
  <c r="D10" i="25"/>
  <c r="E10" i="25"/>
  <c r="D32" i="24"/>
  <c r="E32" i="24" s="1"/>
  <c r="D31" i="24"/>
  <c r="E31" i="24" s="1"/>
  <c r="D30" i="24"/>
  <c r="E30" i="24" s="1"/>
  <c r="D29" i="24"/>
  <c r="E29" i="24"/>
  <c r="D28" i="24"/>
  <c r="E28" i="24" s="1"/>
  <c r="D25" i="24"/>
  <c r="E25" i="24" s="1"/>
  <c r="D24" i="24"/>
  <c r="E24" i="24" s="1"/>
  <c r="D23" i="24"/>
  <c r="E23" i="24"/>
  <c r="D20" i="24"/>
  <c r="E20" i="24"/>
  <c r="D19" i="24"/>
  <c r="E19" i="24"/>
  <c r="D18" i="24"/>
  <c r="E18" i="24" s="1"/>
  <c r="D15" i="24"/>
  <c r="E15" i="24"/>
  <c r="D14" i="24"/>
  <c r="E14" i="24"/>
  <c r="D13" i="24"/>
  <c r="E13" i="24"/>
  <c r="D12" i="24"/>
  <c r="E12" i="24" s="1"/>
  <c r="D11" i="24"/>
  <c r="E11" i="24"/>
  <c r="D10" i="24"/>
  <c r="E10" i="24"/>
  <c r="D32" i="23"/>
  <c r="E32" i="23"/>
  <c r="D31" i="23"/>
  <c r="E31" i="23" s="1"/>
  <c r="D30" i="23"/>
  <c r="E30" i="23"/>
  <c r="D29" i="23"/>
  <c r="E29" i="23"/>
  <c r="D28" i="23"/>
  <c r="E28" i="23"/>
  <c r="D25" i="23"/>
  <c r="E25" i="23" s="1"/>
  <c r="D24" i="23"/>
  <c r="E24" i="23"/>
  <c r="D23" i="23"/>
  <c r="E23" i="23"/>
  <c r="D20" i="23"/>
  <c r="E20" i="23" s="1"/>
  <c r="D19" i="23"/>
  <c r="E19" i="23"/>
  <c r="D18" i="23"/>
  <c r="E18" i="23" s="1"/>
  <c r="D15" i="23"/>
  <c r="E15" i="23" s="1"/>
  <c r="D14" i="23"/>
  <c r="E14" i="23" s="1"/>
  <c r="D13" i="23"/>
  <c r="E13" i="23"/>
  <c r="D12" i="23"/>
  <c r="E12" i="23" s="1"/>
  <c r="D11" i="23"/>
  <c r="E11" i="23" s="1"/>
  <c r="D10" i="23"/>
  <c r="E10" i="23" s="1"/>
  <c r="D32" i="22"/>
  <c r="E32" i="22"/>
  <c r="D31" i="22"/>
  <c r="E31" i="22" s="1"/>
  <c r="D30" i="22"/>
  <c r="E30" i="22" s="1"/>
  <c r="D29" i="22"/>
  <c r="E29" i="22" s="1"/>
  <c r="D28" i="22"/>
  <c r="E28" i="22"/>
  <c r="D25" i="22"/>
  <c r="E25" i="22" s="1"/>
  <c r="D24" i="22"/>
  <c r="E24" i="22" s="1"/>
  <c r="D23" i="22"/>
  <c r="E23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 s="1"/>
  <c r="D31" i="21"/>
  <c r="E31" i="21"/>
  <c r="D30" i="21"/>
  <c r="E30" i="21"/>
  <c r="D29" i="21"/>
  <c r="E29" i="21"/>
  <c r="D28" i="21"/>
  <c r="E28" i="21" s="1"/>
  <c r="D25" i="21"/>
  <c r="E25" i="21"/>
  <c r="D24" i="21"/>
  <c r="E24" i="21"/>
  <c r="D23" i="21"/>
  <c r="E23" i="21"/>
  <c r="D20" i="21"/>
  <c r="E20" i="21" s="1"/>
  <c r="D19" i="21"/>
  <c r="E19" i="21" s="1"/>
  <c r="D18" i="21"/>
  <c r="E18" i="21"/>
  <c r="D15" i="21"/>
  <c r="E15" i="21" s="1"/>
  <c r="D14" i="21"/>
  <c r="E14" i="21" s="1"/>
  <c r="D13" i="21"/>
  <c r="E13" i="21" s="1"/>
  <c r="D12" i="21"/>
  <c r="E12" i="21"/>
  <c r="D11" i="21"/>
  <c r="E11" i="21" s="1"/>
  <c r="D10" i="21"/>
  <c r="E10" i="21" s="1"/>
  <c r="D32" i="20"/>
  <c r="E32" i="20" s="1"/>
  <c r="D31" i="20"/>
  <c r="E31" i="20"/>
  <c r="D30" i="20"/>
  <c r="E30" i="20" s="1"/>
  <c r="D29" i="20"/>
  <c r="E29" i="20" s="1"/>
  <c r="D28" i="20"/>
  <c r="E28" i="20" s="1"/>
  <c r="D25" i="20"/>
  <c r="E25" i="20"/>
  <c r="D24" i="20"/>
  <c r="E24" i="20" s="1"/>
  <c r="D23" i="20"/>
  <c r="E23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 s="1"/>
  <c r="D28" i="19"/>
  <c r="E28" i="19"/>
  <c r="D25" i="19"/>
  <c r="E25" i="19" s="1"/>
  <c r="D24" i="19"/>
  <c r="E24" i="19" s="1"/>
  <c r="D23" i="19"/>
  <c r="E23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0" i="18"/>
  <c r="E20" i="18" s="1"/>
  <c r="D19" i="18"/>
  <c r="E19" i="18" s="1"/>
  <c r="D18" i="18"/>
  <c r="E18" i="18"/>
  <c r="D15" i="18"/>
  <c r="E15" i="18" s="1"/>
  <c r="D14" i="18"/>
  <c r="E14" i="18" s="1"/>
  <c r="D13" i="18"/>
  <c r="E13" i="18" s="1"/>
  <c r="D12" i="18"/>
  <c r="E12" i="18"/>
  <c r="D11" i="18"/>
  <c r="E11" i="18" s="1"/>
  <c r="D10" i="18"/>
  <c r="E10" i="18" s="1"/>
  <c r="D32" i="17"/>
  <c r="E32" i="17" s="1"/>
  <c r="D31" i="17"/>
  <c r="E31" i="17"/>
  <c r="D30" i="17"/>
  <c r="E30" i="17" s="1"/>
  <c r="D29" i="17"/>
  <c r="E29" i="17" s="1"/>
  <c r="D28" i="17"/>
  <c r="E28" i="17" s="1"/>
  <c r="D25" i="17"/>
  <c r="E25" i="17"/>
  <c r="D24" i="17"/>
  <c r="E24" i="17" s="1"/>
  <c r="D23" i="17"/>
  <c r="E23" i="17" s="1"/>
  <c r="D20" i="17"/>
  <c r="E20" i="17" s="1"/>
  <c r="D19" i="17"/>
  <c r="E19" i="17"/>
  <c r="D18" i="17"/>
  <c r="E18" i="17" s="1"/>
  <c r="D15" i="17"/>
  <c r="E15" i="17" s="1"/>
  <c r="D14" i="17"/>
  <c r="E14" i="17" s="1"/>
  <c r="D13" i="17"/>
  <c r="E13" i="17"/>
  <c r="D12" i="17"/>
  <c r="E12" i="17" s="1"/>
  <c r="D11" i="17"/>
  <c r="E11" i="17" s="1"/>
  <c r="D10" i="17"/>
  <c r="E10" i="17" s="1"/>
  <c r="D32" i="16"/>
  <c r="E32" i="16"/>
  <c r="D31" i="16"/>
  <c r="E31" i="16" s="1"/>
  <c r="D30" i="16"/>
  <c r="E30" i="16" s="1"/>
  <c r="D29" i="16"/>
  <c r="E29" i="16" s="1"/>
  <c r="D28" i="16"/>
  <c r="E28" i="16"/>
  <c r="D25" i="16"/>
  <c r="E25" i="16"/>
  <c r="D24" i="16"/>
  <c r="E24" i="16"/>
  <c r="D23" i="16"/>
  <c r="E23" i="16"/>
  <c r="D20" i="16"/>
  <c r="E20" i="16" s="1"/>
  <c r="D19" i="16"/>
  <c r="E19" i="16" s="1"/>
  <c r="D18" i="16"/>
  <c r="E18" i="16" s="1"/>
  <c r="D15" i="16"/>
  <c r="E15" i="16"/>
  <c r="D14" i="16"/>
  <c r="E14" i="16" s="1"/>
  <c r="D13" i="16"/>
  <c r="E13" i="16" s="1"/>
  <c r="D12" i="16"/>
  <c r="E12" i="16" s="1"/>
  <c r="D11" i="16"/>
  <c r="E11" i="16"/>
  <c r="D10" i="16"/>
  <c r="E10" i="16" s="1"/>
  <c r="D32" i="15"/>
  <c r="E32" i="15" s="1"/>
  <c r="D31" i="15"/>
  <c r="E31" i="15" s="1"/>
  <c r="D30" i="15"/>
  <c r="E30" i="15"/>
  <c r="D29" i="15"/>
  <c r="E29" i="15" s="1"/>
  <c r="D28" i="15"/>
  <c r="E28" i="15" s="1"/>
  <c r="D25" i="15"/>
  <c r="E25" i="15" s="1"/>
  <c r="D24" i="15"/>
  <c r="E24" i="15"/>
  <c r="D23" i="15"/>
  <c r="E23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0" i="14"/>
  <c r="E20" i="14"/>
  <c r="D19" i="14"/>
  <c r="E19" i="14" s="1"/>
  <c r="D18" i="14"/>
  <c r="E18" i="14" s="1"/>
  <c r="D15" i="14"/>
  <c r="E15" i="14" s="1"/>
  <c r="D14" i="14"/>
  <c r="E14" i="14"/>
  <c r="D13" i="14"/>
  <c r="E13" i="14" s="1"/>
  <c r="D12" i="14"/>
  <c r="E12" i="14" s="1"/>
  <c r="D11" i="14"/>
  <c r="E11" i="14" s="1"/>
  <c r="D32" i="13"/>
  <c r="E32" i="13"/>
  <c r="D31" i="13"/>
  <c r="E31" i="13" s="1"/>
  <c r="D30" i="13"/>
  <c r="E30" i="13" s="1"/>
  <c r="D29" i="13"/>
  <c r="E29" i="13" s="1"/>
  <c r="D28" i="13"/>
  <c r="E28" i="13"/>
  <c r="E27" i="13"/>
  <c r="D25" i="13"/>
  <c r="E25" i="13"/>
  <c r="D24" i="13"/>
  <c r="E24" i="13"/>
  <c r="D23" i="13"/>
  <c r="E23" i="13"/>
  <c r="D20" i="13"/>
  <c r="E20" i="13" s="1"/>
  <c r="D19" i="13"/>
  <c r="E19" i="13" s="1"/>
  <c r="D18" i="13"/>
  <c r="E18" i="13" s="1"/>
  <c r="D15" i="13"/>
  <c r="E15" i="13"/>
  <c r="D14" i="13"/>
  <c r="E14" i="13" s="1"/>
  <c r="D13" i="13"/>
  <c r="E13" i="13" s="1"/>
  <c r="D12" i="13"/>
  <c r="E12" i="13" s="1"/>
  <c r="D11" i="13"/>
  <c r="E11" i="13"/>
  <c r="D10" i="13"/>
  <c r="E10" i="13" s="1"/>
  <c r="D32" i="12"/>
  <c r="E32" i="12" s="1"/>
  <c r="D31" i="12"/>
  <c r="E31" i="12" s="1"/>
  <c r="D30" i="12"/>
  <c r="E30" i="12"/>
  <c r="D29" i="12"/>
  <c r="E29" i="12" s="1"/>
  <c r="D28" i="12"/>
  <c r="E28" i="12" s="1"/>
  <c r="D25" i="12"/>
  <c r="E25" i="12" s="1"/>
  <c r="D24" i="12"/>
  <c r="E24" i="12"/>
  <c r="D23" i="12"/>
  <c r="E23" i="12" s="1"/>
  <c r="D20" i="12"/>
  <c r="E20" i="12" s="1"/>
  <c r="D19" i="12"/>
  <c r="E19" i="12" s="1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 s="1"/>
  <c r="D29" i="10"/>
  <c r="E29" i="10" s="1"/>
  <c r="D28" i="10"/>
  <c r="E28" i="10" s="1"/>
  <c r="D25" i="10"/>
  <c r="E25" i="10"/>
  <c r="D24" i="10"/>
  <c r="E24" i="10" s="1"/>
  <c r="D23" i="10"/>
  <c r="E23" i="10" s="1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 s="1"/>
  <c r="D23" i="9"/>
  <c r="E23" i="9" s="1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 s="1"/>
  <c r="D30" i="8"/>
  <c r="E30" i="8" s="1"/>
  <c r="D29" i="8"/>
  <c r="E29" i="8" s="1"/>
  <c r="D28" i="8"/>
  <c r="E28" i="8"/>
  <c r="D25" i="8"/>
  <c r="E25" i="8" s="1"/>
  <c r="D24" i="8"/>
  <c r="E24" i="8" s="1"/>
  <c r="D23" i="8"/>
  <c r="E23" i="8" s="1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 s="1"/>
  <c r="D19" i="7"/>
  <c r="E19" i="7"/>
  <c r="D20" i="7"/>
  <c r="E20" i="7" s="1"/>
  <c r="D23" i="7"/>
  <c r="E23" i="7" s="1"/>
  <c r="D25" i="7"/>
  <c r="E25" i="7" s="1"/>
  <c r="D28" i="7"/>
  <c r="E28" i="7" s="1"/>
  <c r="D29" i="7"/>
  <c r="E29" i="7"/>
  <c r="D30" i="7"/>
  <c r="E30" i="7" s="1"/>
  <c r="D31" i="7"/>
  <c r="E31" i="7" s="1"/>
  <c r="D10" i="7"/>
  <c r="E10" i="7" s="1"/>
  <c r="P11" i="40"/>
  <c r="L31" i="40" l="1"/>
  <c r="Q45" i="40" l="1"/>
</calcChain>
</file>

<file path=xl/sharedStrings.xml><?xml version="1.0" encoding="utf-8"?>
<sst xmlns="http://schemas.openxmlformats.org/spreadsheetml/2006/main" count="699" uniqueCount="40">
  <si>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</si>
  <si>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</si>
  <si>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</si>
  <si>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</si>
  <si>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</si>
  <si>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</si>
  <si>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</si>
  <si>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</si>
  <si>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</si>
  <si>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</si>
  <si>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</si>
  <si>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</si>
  <si>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</si>
  <si>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</si>
  <si>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</si>
  <si>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</si>
  <si>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</si>
  <si>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</si>
  <si>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</si>
  <si>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</si>
  <si>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</si>
  <si>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</si>
  <si>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</si>
  <si>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</si>
  <si>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</si>
  <si>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</si>
  <si>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</si>
  <si>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</si>
  <si>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</si>
  <si>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</si>
  <si>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</si>
  <si>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</si>
  <si>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</si>
  <si>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m3/d</t>
  </si>
  <si>
    <t>m3/mes</t>
  </si>
  <si>
    <t>Aporte  1 al 4 de Abril</t>
  </si>
  <si>
    <t>Aporte  5 al 11 de Abril</t>
  </si>
  <si>
    <t>Aporte 12 al 18 de Abril</t>
  </si>
  <si>
    <t>Aporte  19 al 25 de Abril</t>
  </si>
  <si>
    <t>Aporte 26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</si>
</sst>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59999389629810485"/>
        <bgColor rgb="FF000000"/>
      </patternFill>
    </fill>
  </fills>
  <borders count="6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3" fontId="1" fillId="5" borderId="35" xfId="0" applyNumberFormat="1" applyFont="1" applyFill="1" applyBorder="1"/>
    <xf numFmtId="0" fontId="1" fillId="5" borderId="36" xfId="0" applyFont="1" applyFill="1" applyBorder="1"/>
    <xf numFmtId="1" fontId="1" fillId="6" borderId="62" xfId="0" applyNumberFormat="1" applyFont="1" applyFill="1" applyBorder="1" applyAlignment="1">
      <alignment horizontal="center" vertical="center"/>
    </xf>
    <xf numFmtId="1" fontId="1" fillId="6" borderId="63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9" borderId="64" xfId="0" applyFont="1" applyFill="1" applyBorder="1" applyAlignment="1">
      <alignment horizontal="center" vertical="center"/>
    </xf>
    <xf numFmtId="0" fontId="10" fillId="10" borderId="64" xfId="0" applyFont="1" applyFill="1" applyBorder="1" applyAlignment="1">
      <alignment horizontal="center" vertical="center"/>
    </xf>
    <xf numFmtId="0" fontId="11" fillId="9" borderId="64" xfId="0" applyFont="1" applyFill="1" applyBorder="1" applyAlignment="1" applyProtection="1">
      <alignment horizontal="center" vertical="center"/>
      <protection locked="0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3" fontId="1" fillId="8" borderId="63" xfId="0" applyNumberFormat="1" applyFont="1" applyFill="1" applyBorder="1" applyAlignment="1">
      <alignment horizontal="center" vertical="center"/>
    </xf>
    <xf numFmtId="3" fontId="1" fillId="8" borderId="62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167" fontId="9" fillId="5" borderId="38" xfId="1" applyNumberFormat="1" applyFont="1" applyFill="1" applyBorder="1" applyAlignment="1">
      <alignment horizontal="center"/>
    </xf>
    <xf numFmtId="166" fontId="9" fillId="5" borderId="6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W55"/>
  <sheetViews>
    <sheetView tabSelected="1" topLeftCell="B1" zoomScale="90" zoomScaleNormal="90" workbookViewId="0">
      <selection activeCell="Q39" sqref="Q39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4" t="s">
        <v>4</v>
      </c>
      <c r="D8" s="114" t="s">
        <v>5</v>
      </c>
      <c r="E8" s="46" t="s">
        <v>6</v>
      </c>
      <c r="F8" s="114" t="s">
        <v>7</v>
      </c>
      <c r="G8" s="116" t="s">
        <v>8</v>
      </c>
      <c r="H8" s="117"/>
      <c r="I8" s="1"/>
      <c r="J8" s="1"/>
      <c r="K8" s="59" t="s">
        <v>9</v>
      </c>
      <c r="L8" s="63"/>
      <c r="M8" s="63"/>
      <c r="N8" s="63"/>
      <c r="O8" s="120" t="s">
        <v>10</v>
      </c>
      <c r="P8" s="114" t="s">
        <v>11</v>
      </c>
      <c r="Q8" s="120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5"/>
      <c r="D9" s="115"/>
      <c r="E9" s="83" t="s">
        <v>13</v>
      </c>
      <c r="F9" s="115"/>
      <c r="G9" s="118"/>
      <c r="H9" s="119"/>
      <c r="I9" s="1"/>
      <c r="J9" s="1"/>
      <c r="K9" s="1"/>
      <c r="L9" s="63"/>
      <c r="M9" s="63"/>
      <c r="N9" s="63"/>
      <c r="O9" s="121"/>
      <c r="P9" s="115"/>
      <c r="Q9" s="121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45016</v>
      </c>
      <c r="E10" s="81">
        <v>0.33333333333333331</v>
      </c>
      <c r="F10" s="82">
        <v>2360135</v>
      </c>
      <c r="G10" s="68" t="s">
        <v>33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45017</v>
      </c>
      <c r="E11" s="60">
        <v>0.33333333333333331</v>
      </c>
      <c r="F11" s="49">
        <f>'Día 1'!C16</f>
        <v>2362811</v>
      </c>
      <c r="G11" s="49">
        <f>F11-F10</f>
        <v>2676</v>
      </c>
      <c r="H11" s="50">
        <f>G11*1000/24/60/60</f>
        <v>30.972222222222221</v>
      </c>
      <c r="I11" s="1"/>
      <c r="J11" s="1"/>
      <c r="K11" s="124" t="s">
        <v>35</v>
      </c>
      <c r="L11" s="125"/>
      <c r="M11" s="126"/>
      <c r="O11" s="49">
        <v>30</v>
      </c>
      <c r="P11" s="49">
        <f>O11*60*60*24/1000</f>
        <v>2592</v>
      </c>
      <c r="Q11" s="49">
        <f>G11</f>
        <v>2676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45018</v>
      </c>
      <c r="E12" s="60">
        <v>0.33333333333333331</v>
      </c>
      <c r="F12" s="49">
        <f>'Día 2'!C16</f>
        <v>2365579</v>
      </c>
      <c r="G12" s="49">
        <f t="shared" ref="G12:G40" si="0">F12-F11</f>
        <v>2768</v>
      </c>
      <c r="H12" s="50">
        <f t="shared" ref="H12:H40" si="1">G12*1000/24/60/60</f>
        <v>32.037037037037038</v>
      </c>
      <c r="I12" s="1"/>
      <c r="K12" s="61"/>
      <c r="L12" s="67">
        <f>SUM(G11:G14)</f>
        <v>10738</v>
      </c>
      <c r="M12" s="69" t="s">
        <v>14</v>
      </c>
      <c r="N12" s="66"/>
      <c r="O12" s="49">
        <v>30</v>
      </c>
      <c r="P12" s="49">
        <f t="shared" ref="P12:P40" si="2">O12*60*60*24/1000</f>
        <v>2592</v>
      </c>
      <c r="Q12" s="49">
        <f t="shared" ref="Q12:Q40" si="3">G12</f>
        <v>2768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45019</v>
      </c>
      <c r="E13" s="60">
        <v>0.33333333333333331</v>
      </c>
      <c r="F13" s="49">
        <f>'Día 3'!C16</f>
        <v>2368232</v>
      </c>
      <c r="G13" s="49">
        <f t="shared" si="0"/>
        <v>2653</v>
      </c>
      <c r="H13" s="50">
        <f t="shared" si="1"/>
        <v>30.706018518518519</v>
      </c>
      <c r="I13" s="1"/>
      <c r="J13" s="1"/>
      <c r="K13" s="61"/>
      <c r="L13" s="72">
        <f>L12*1000/4/24/60/60</f>
        <v>31.070601851851851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2653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45020</v>
      </c>
      <c r="E14" s="60">
        <v>0.33333333333333331</v>
      </c>
      <c r="F14" s="49">
        <f>'Día 4'!C16</f>
        <v>2370873</v>
      </c>
      <c r="G14" s="49">
        <f t="shared" si="0"/>
        <v>2641</v>
      </c>
      <c r="H14" s="50">
        <f t="shared" si="1"/>
        <v>30.56712962962963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2641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45021</v>
      </c>
      <c r="E15" s="60">
        <v>0.33333333333333331</v>
      </c>
      <c r="F15" s="49">
        <f>'Día 5'!C16</f>
        <v>2373505</v>
      </c>
      <c r="G15" s="49">
        <f t="shared" si="0"/>
        <v>2632</v>
      </c>
      <c r="H15" s="50">
        <f t="shared" si="1"/>
        <v>30.462962962962965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2632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45022</v>
      </c>
      <c r="E16" s="60">
        <v>0.33333333333333331</v>
      </c>
      <c r="F16" s="49">
        <f>'DÍa 6'!C16</f>
        <v>2376139</v>
      </c>
      <c r="G16" s="49">
        <f t="shared" si="0"/>
        <v>2634</v>
      </c>
      <c r="H16" s="50">
        <f t="shared" si="1"/>
        <v>30.486111111111111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2634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45023</v>
      </c>
      <c r="E17" s="60">
        <v>0.33333333333333331</v>
      </c>
      <c r="F17" s="49">
        <f>'Día 7'!C16</f>
        <v>2378799</v>
      </c>
      <c r="G17" s="49">
        <f t="shared" si="0"/>
        <v>2660</v>
      </c>
      <c r="H17" s="50">
        <f t="shared" si="1"/>
        <v>30.787037037037035</v>
      </c>
      <c r="I17" s="1"/>
      <c r="J17" s="1"/>
      <c r="K17" s="124" t="s">
        <v>36</v>
      </c>
      <c r="L17" s="125"/>
      <c r="M17" s="126"/>
      <c r="N17" s="66"/>
      <c r="O17" s="49">
        <v>30</v>
      </c>
      <c r="P17" s="49">
        <f t="shared" si="2"/>
        <v>2592</v>
      </c>
      <c r="Q17" s="49">
        <f t="shared" si="3"/>
        <v>2660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45024</v>
      </c>
      <c r="E18" s="60">
        <v>0.33333333333333331</v>
      </c>
      <c r="F18" s="49">
        <f>'Día 8'!C16</f>
        <v>2381464</v>
      </c>
      <c r="G18" s="49">
        <f t="shared" si="0"/>
        <v>2665</v>
      </c>
      <c r="H18" s="50">
        <f t="shared" si="1"/>
        <v>30.844907407407408</v>
      </c>
      <c r="I18" s="1"/>
      <c r="K18" s="61"/>
      <c r="L18" s="67">
        <f>SUM(G15:G21)</f>
        <v>18577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2665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45025</v>
      </c>
      <c r="E19" s="60">
        <v>0.33333333333333331</v>
      </c>
      <c r="F19" s="49">
        <f>'Día 9'!C16</f>
        <v>2384097</v>
      </c>
      <c r="G19" s="49">
        <f t="shared" si="0"/>
        <v>2633</v>
      </c>
      <c r="H19" s="50">
        <f t="shared" si="1"/>
        <v>30.474537037037035</v>
      </c>
      <c r="I19" s="1"/>
      <c r="J19" s="1"/>
      <c r="K19" s="61"/>
      <c r="L19" s="72">
        <f>L18*1000/7/24/60/60</f>
        <v>30.715939153439152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2633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45026</v>
      </c>
      <c r="E20" s="60">
        <v>0.33333333333333331</v>
      </c>
      <c r="F20" s="49">
        <f>'Día 10'!C16</f>
        <v>2386715</v>
      </c>
      <c r="G20" s="49">
        <f t="shared" si="0"/>
        <v>2618</v>
      </c>
      <c r="H20" s="50">
        <f t="shared" si="1"/>
        <v>30.300925925925924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2618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45027</v>
      </c>
      <c r="E21" s="60">
        <v>0.33333333333333331</v>
      </c>
      <c r="F21" s="49">
        <f>'Día 11'!C16</f>
        <v>2389450</v>
      </c>
      <c r="G21" s="49">
        <f t="shared" si="0"/>
        <v>2735</v>
      </c>
      <c r="H21" s="50">
        <f t="shared" si="1"/>
        <v>31.655092592592592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2735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45028</v>
      </c>
      <c r="E22" s="60">
        <v>0.33333333333333331</v>
      </c>
      <c r="F22" s="49">
        <f>'Día 12'!C16</f>
        <v>2392294</v>
      </c>
      <c r="G22" s="49">
        <f t="shared" si="0"/>
        <v>2844</v>
      </c>
      <c r="H22" s="50">
        <f t="shared" si="1"/>
        <v>32.916666666666664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2844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45029</v>
      </c>
      <c r="E23" s="60">
        <v>0.33333333333333331</v>
      </c>
      <c r="F23" s="49">
        <f>'Día 13'!C16</f>
        <v>2395153</v>
      </c>
      <c r="G23" s="49">
        <f t="shared" si="0"/>
        <v>2859</v>
      </c>
      <c r="H23" s="50">
        <f t="shared" si="1"/>
        <v>33.090277777777779</v>
      </c>
      <c r="I23" s="1"/>
      <c r="J23" s="1"/>
      <c r="K23" s="124" t="s">
        <v>37</v>
      </c>
      <c r="L23" s="125"/>
      <c r="M23" s="126"/>
      <c r="N23" s="66"/>
      <c r="O23" s="49">
        <v>30</v>
      </c>
      <c r="P23" s="49">
        <f t="shared" si="2"/>
        <v>2592</v>
      </c>
      <c r="Q23" s="49">
        <f t="shared" si="3"/>
        <v>2859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45030</v>
      </c>
      <c r="E24" s="60">
        <v>0.33333333333333331</v>
      </c>
      <c r="F24" s="49">
        <f>'Día 14'!C16</f>
        <v>2397987</v>
      </c>
      <c r="G24" s="49">
        <f t="shared" si="0"/>
        <v>2834</v>
      </c>
      <c r="H24" s="50">
        <f t="shared" si="1"/>
        <v>32.800925925925924</v>
      </c>
      <c r="I24" s="1"/>
      <c r="K24" s="61"/>
      <c r="L24" s="67">
        <f>SUM(G22:G28)</f>
        <v>20063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2834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45031</v>
      </c>
      <c r="E25" s="60">
        <v>0.33333333333333331</v>
      </c>
      <c r="F25" s="49">
        <f>'Día 15'!C16</f>
        <v>2400818</v>
      </c>
      <c r="G25" s="49">
        <f t="shared" si="0"/>
        <v>2831</v>
      </c>
      <c r="H25" s="50">
        <f t="shared" si="1"/>
        <v>32.766203703703702</v>
      </c>
      <c r="I25" s="1"/>
      <c r="J25" s="1"/>
      <c r="K25" s="61"/>
      <c r="L25" s="72">
        <f>L24*1000/7/24/60/60</f>
        <v>33.172949735449741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2831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45032</v>
      </c>
      <c r="E26" s="60">
        <v>0.33333333333333331</v>
      </c>
      <c r="F26" s="49">
        <f>'Día 16'!C16</f>
        <v>2403665</v>
      </c>
      <c r="G26" s="49">
        <f t="shared" si="0"/>
        <v>2847</v>
      </c>
      <c r="H26" s="50">
        <f t="shared" si="1"/>
        <v>32.951388888888886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2847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45033</v>
      </c>
      <c r="E27" s="60">
        <v>0.33333333333333331</v>
      </c>
      <c r="F27" s="49">
        <f>'Día 17'!C16</f>
        <v>2406573</v>
      </c>
      <c r="G27" s="49">
        <f t="shared" si="0"/>
        <v>2908</v>
      </c>
      <c r="H27" s="50">
        <f t="shared" si="1"/>
        <v>33.657407407407412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2908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45034</v>
      </c>
      <c r="E28" s="60">
        <v>0.33333333333333331</v>
      </c>
      <c r="F28" s="49">
        <f>'Día 18'!C16</f>
        <v>2409513</v>
      </c>
      <c r="G28" s="49">
        <f t="shared" si="0"/>
        <v>2940</v>
      </c>
      <c r="H28" s="50">
        <f t="shared" si="1"/>
        <v>34.027777777777779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2940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45035</v>
      </c>
      <c r="E29" s="60">
        <v>0.33333333333333331</v>
      </c>
      <c r="F29" s="49">
        <f>'Día 19'!C16</f>
        <v>2412469</v>
      </c>
      <c r="G29" s="49">
        <f t="shared" si="0"/>
        <v>2956</v>
      </c>
      <c r="H29" s="50">
        <f t="shared" si="1"/>
        <v>34.212962962962962</v>
      </c>
      <c r="I29" s="1"/>
      <c r="J29" s="1"/>
      <c r="K29" s="124" t="s">
        <v>38</v>
      </c>
      <c r="L29" s="125"/>
      <c r="M29" s="126"/>
      <c r="N29" s="66"/>
      <c r="O29" s="49">
        <v>30</v>
      </c>
      <c r="P29" s="49">
        <f t="shared" si="2"/>
        <v>2592</v>
      </c>
      <c r="Q29" s="49">
        <f t="shared" si="3"/>
        <v>2956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45036</v>
      </c>
      <c r="E30" s="60">
        <v>0.33333333333333331</v>
      </c>
      <c r="F30" s="49">
        <f>'Día 20'!C16</f>
        <v>2415398</v>
      </c>
      <c r="G30" s="49">
        <f t="shared" si="0"/>
        <v>2929</v>
      </c>
      <c r="H30" s="50">
        <f t="shared" si="1"/>
        <v>33.900462962962962</v>
      </c>
      <c r="I30" s="1"/>
      <c r="K30" s="61"/>
      <c r="L30" s="67">
        <f>SUM(G29:G35)</f>
        <v>20709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2929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45037</v>
      </c>
      <c r="E31" s="60">
        <v>0.33333333333333331</v>
      </c>
      <c r="F31" s="49">
        <f>'Día 21'!C16</f>
        <v>2418367</v>
      </c>
      <c r="G31" s="49">
        <f t="shared" si="0"/>
        <v>2969</v>
      </c>
      <c r="H31" s="50">
        <f t="shared" si="1"/>
        <v>34.363425925925931</v>
      </c>
      <c r="I31" s="1"/>
      <c r="J31" s="1"/>
      <c r="K31" s="61"/>
      <c r="L31" s="72">
        <f>L30*1000/7/24/60/60</f>
        <v>34.241071428571431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2969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45038</v>
      </c>
      <c r="E32" s="60">
        <v>0.33333333333333331</v>
      </c>
      <c r="F32" s="49">
        <f>'Día 22'!C16</f>
        <v>2421366</v>
      </c>
      <c r="G32" s="49">
        <f t="shared" si="0"/>
        <v>2999</v>
      </c>
      <c r="H32" s="50">
        <f t="shared" si="1"/>
        <v>34.710648148148145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2999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45039</v>
      </c>
      <c r="E33" s="60">
        <v>0.33333333333333331</v>
      </c>
      <c r="F33" s="49">
        <f>'Día 23'!C16</f>
        <v>2424320</v>
      </c>
      <c r="G33" s="49">
        <f t="shared" si="0"/>
        <v>2954</v>
      </c>
      <c r="H33" s="50">
        <f t="shared" si="1"/>
        <v>34.18981481481481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2954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45040</v>
      </c>
      <c r="E34" s="60">
        <v>0.33333333333333331</v>
      </c>
      <c r="F34" s="49">
        <f>'Día 24'!C16</f>
        <v>2427260</v>
      </c>
      <c r="G34" s="49">
        <f t="shared" si="0"/>
        <v>2940</v>
      </c>
      <c r="H34" s="50">
        <f t="shared" si="1"/>
        <v>34.027777777777779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2940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45041</v>
      </c>
      <c r="E35" s="60">
        <v>0.33333333333333331</v>
      </c>
      <c r="F35" s="49">
        <f>'Día 25'!C16</f>
        <v>2430222</v>
      </c>
      <c r="G35" s="49">
        <f t="shared" si="0"/>
        <v>2962</v>
      </c>
      <c r="H35" s="50">
        <f t="shared" si="1"/>
        <v>34.282407407407405</v>
      </c>
      <c r="I35" s="1"/>
      <c r="J35" s="1"/>
      <c r="K35" s="124" t="s">
        <v>39</v>
      </c>
      <c r="L35" s="125"/>
      <c r="M35" s="126"/>
      <c r="N35" s="66"/>
      <c r="O35" s="49">
        <v>30</v>
      </c>
      <c r="P35" s="49">
        <f t="shared" si="2"/>
        <v>2592</v>
      </c>
      <c r="Q35" s="49">
        <f t="shared" si="3"/>
        <v>2962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45042</v>
      </c>
      <c r="E36" s="60">
        <v>0.33333333333333331</v>
      </c>
      <c r="F36" s="49">
        <f>'Día 26'!C16</f>
        <v>2433151</v>
      </c>
      <c r="G36" s="49">
        <f t="shared" si="0"/>
        <v>2929</v>
      </c>
      <c r="H36" s="50">
        <f t="shared" si="1"/>
        <v>33.900462962962962</v>
      </c>
      <c r="I36" s="1"/>
      <c r="K36" s="61"/>
      <c r="L36" s="67">
        <f>SUM(G36:G40)</f>
        <v>14442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2929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45043</v>
      </c>
      <c r="E37" s="60">
        <v>0.33333333333333331</v>
      </c>
      <c r="F37" s="49">
        <f>'Día 27'!C16</f>
        <v>2436060</v>
      </c>
      <c r="G37" s="49">
        <f t="shared" si="0"/>
        <v>2909</v>
      </c>
      <c r="H37" s="50">
        <f t="shared" si="1"/>
        <v>33.668981481481481</v>
      </c>
      <c r="I37" s="1"/>
      <c r="J37" s="1"/>
      <c r="K37" s="61"/>
      <c r="L37" s="72">
        <f>L36*1000/5/24/60/60</f>
        <v>33.430555555555557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2909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45044</v>
      </c>
      <c r="E38" s="60">
        <v>0.33333333333333331</v>
      </c>
      <c r="F38" s="49">
        <f>'Día 28'!C16</f>
        <v>2438931</v>
      </c>
      <c r="G38" s="49">
        <f t="shared" si="0"/>
        <v>2871</v>
      </c>
      <c r="H38" s="50">
        <f t="shared" si="1"/>
        <v>33.229166666666664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2871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45045</v>
      </c>
      <c r="E39" s="60">
        <v>0.33333333333333331</v>
      </c>
      <c r="F39" s="49">
        <f>'Día 29'!C16</f>
        <v>2441789</v>
      </c>
      <c r="G39" s="49">
        <f t="shared" si="0"/>
        <v>2858</v>
      </c>
      <c r="H39" s="50">
        <f t="shared" si="1"/>
        <v>33.078703703703702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2858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45046</v>
      </c>
      <c r="E40" s="60">
        <v>0.33333333333333298</v>
      </c>
      <c r="F40" s="49">
        <f>'Día 30'!C16</f>
        <v>2444664</v>
      </c>
      <c r="G40" s="49">
        <f t="shared" si="0"/>
        <v>2875</v>
      </c>
      <c r="H40" s="50">
        <f t="shared" si="1"/>
        <v>33.275462962962962</v>
      </c>
      <c r="I40" s="1"/>
      <c r="J40" s="1"/>
      <c r="K40" s="1"/>
      <c r="L40" s="64"/>
      <c r="M40" s="65"/>
      <c r="N40" s="66"/>
      <c r="O40" s="49">
        <v>30</v>
      </c>
      <c r="P40" s="49">
        <f t="shared" si="2"/>
        <v>2592</v>
      </c>
      <c r="Q40" s="49">
        <f t="shared" si="3"/>
        <v>2875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/>
      <c r="D41" s="48"/>
      <c r="E41" s="60"/>
      <c r="F41" s="49"/>
      <c r="G41" s="155">
        <f>(AVERAGE(G11:G40)-2592)/2592</f>
        <v>8.7049897119341524E-2</v>
      </c>
      <c r="H41" s="155">
        <f>(AVERAGE(H11:H40)-30)/30</f>
        <v>8.7049897119341565E-2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22" t="s">
        <v>17</v>
      </c>
      <c r="O42" s="76" t="s">
        <v>18</v>
      </c>
      <c r="P42" s="75">
        <f>SUM(P11:P40)</f>
        <v>77760</v>
      </c>
      <c r="Q42" s="92">
        <f>SUM(Q11:Q40)</f>
        <v>84529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19</v>
      </c>
      <c r="E43" s="57"/>
      <c r="F43" s="57"/>
      <c r="G43" s="86">
        <f>(F40-F10)*1000/30/24/60/60</f>
        <v>32.611496913580247</v>
      </c>
      <c r="H43" s="58" t="s">
        <v>20</v>
      </c>
      <c r="I43" s="1"/>
      <c r="J43" s="1"/>
      <c r="K43" s="1"/>
      <c r="L43" s="1"/>
      <c r="M43" s="59"/>
      <c r="N43" s="123"/>
      <c r="O43" s="77" t="s">
        <v>21</v>
      </c>
      <c r="P43" s="156">
        <f>P42*1000/30/24/60/60</f>
        <v>30</v>
      </c>
      <c r="Q43" s="94">
        <f>Q42*1000/30/24/60/60</f>
        <v>32.611496913580247</v>
      </c>
      <c r="R43" s="59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0">
        <f>(F40-F10)</f>
        <v>84529</v>
      </c>
      <c r="H44" s="101" t="s">
        <v>34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23</v>
      </c>
      <c r="O45" s="74" t="s">
        <v>14</v>
      </c>
      <c r="P45" s="74"/>
      <c r="Q45" s="85">
        <f>Q42-P42</f>
        <v>6769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7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45025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2382571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2384097</v>
      </c>
      <c r="D16" s="40">
        <f>+C16-C8</f>
        <v>1526</v>
      </c>
      <c r="E16" s="95">
        <f>+D16*1000/14/3600</f>
        <v>30.277777777777779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2384658</v>
      </c>
      <c r="D21" s="40">
        <f>+C21-C16</f>
        <v>561</v>
      </c>
      <c r="E21" s="95">
        <f>+D21*1000/5/3600</f>
        <v>31.166666666666668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2385191</v>
      </c>
      <c r="D26" s="40">
        <f>+C26-C21</f>
        <v>533</v>
      </c>
      <c r="E26" s="95">
        <f>+D26*1000/5/3600</f>
        <v>29.611111111111111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45026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2385191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109">
        <v>2386715</v>
      </c>
      <c r="D16" s="40">
        <f>+C16-C8</f>
        <v>1524</v>
      </c>
      <c r="E16" s="95">
        <f>+D16*1000/14/3600</f>
        <v>30.238095238095237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2387262</v>
      </c>
      <c r="D21" s="40">
        <f>+C21-C16</f>
        <v>547</v>
      </c>
      <c r="E21" s="95">
        <f>+D21*1000/5/3600</f>
        <v>30.388888888888889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2387828</v>
      </c>
      <c r="D26" s="40">
        <f>+C26-C21</f>
        <v>566</v>
      </c>
      <c r="E26" s="95">
        <f>+D26*1000/5/3600</f>
        <v>31.444444444444443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2387828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2389450</v>
      </c>
      <c r="D16" s="40">
        <f>+C16-C8</f>
        <v>1622</v>
      </c>
      <c r="E16" s="40">
        <f>+D16*1000/14/3600</f>
        <v>32.182539682539684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2390050</v>
      </c>
      <c r="D21" s="40">
        <f>+C21-C16</f>
        <v>600</v>
      </c>
      <c r="E21" s="95">
        <f>+D21*1000/5/3600</f>
        <v>33.333333333333336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2390636</v>
      </c>
      <c r="D26" s="40">
        <f>+C26-C21</f>
        <v>586</v>
      </c>
      <c r="E26" s="95">
        <f>+D26*1000/5/3600</f>
        <v>32.555555555555557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2390636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2392294</v>
      </c>
      <c r="D16" s="40">
        <f>+C16-C8</f>
        <v>1658</v>
      </c>
      <c r="E16" s="95">
        <f>+D16*1000/14/3600</f>
        <v>32.896825396825399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2392888</v>
      </c>
      <c r="D21" s="40">
        <f>+C21-C16</f>
        <v>594</v>
      </c>
      <c r="E21" s="95">
        <f>+D21*1000/5/3600</f>
        <v>33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2393487</v>
      </c>
      <c r="D26" s="40">
        <f>+C26-C21</f>
        <v>599</v>
      </c>
      <c r="E26" s="95">
        <f>+D26*1000/5/3600</f>
        <v>33.277777777777779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8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2393487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2395153</v>
      </c>
      <c r="D16" s="40">
        <f>+C16-C8</f>
        <v>1666</v>
      </c>
      <c r="E16" s="95">
        <f>+D16*1000/14/3600</f>
        <v>33.055555555555557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2395769</v>
      </c>
      <c r="D21" s="40">
        <f>+C21-C16</f>
        <v>616</v>
      </c>
      <c r="E21" s="95">
        <f>+D21*1000/5/3600</f>
        <v>34.222222222222221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2396333</v>
      </c>
      <c r="D26" s="40">
        <f>+C26-C21</f>
        <v>564</v>
      </c>
      <c r="E26" s="95">
        <f>+D26*1000/5/3600</f>
        <v>31.333333333333332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3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44999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2396333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0">
        <v>2397987</v>
      </c>
      <c r="D16" s="40">
        <f>+C16-C8</f>
        <v>1654</v>
      </c>
      <c r="E16" s="95">
        <f>+D16*1000/14/3600</f>
        <v>32.817460317460316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2398587</v>
      </c>
      <c r="D21" s="40">
        <f>+C21-C16</f>
        <v>600</v>
      </c>
      <c r="E21" s="95">
        <f>+D21*1000/5/3600</f>
        <v>33.333333333333336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2399168</v>
      </c>
      <c r="D26" s="40">
        <f>+C26-C21</f>
        <v>581</v>
      </c>
      <c r="E26" s="95">
        <f>+D26*1000/5/3600</f>
        <v>32.277777777777779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9" zoomScale="85" zoomScaleNormal="85" zoomScalePageLayoutView="70" workbookViewId="0">
      <selection activeCell="C21" sqref="C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2399168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2400818</v>
      </c>
      <c r="D16" s="40">
        <f>+C16-C8</f>
        <v>1650</v>
      </c>
      <c r="E16" s="95">
        <f>+D16*1000/14/3600</f>
        <v>32.738095238095241</v>
      </c>
      <c r="F16" s="41" t="s">
        <v>16</v>
      </c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2401421</v>
      </c>
      <c r="D21" s="40">
        <f>+C21-C16</f>
        <v>603</v>
      </c>
      <c r="E21" s="95">
        <f>+D21*1000/5/3600</f>
        <v>33.5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2402015</v>
      </c>
      <c r="D26" s="40">
        <f>+C26-C21</f>
        <v>594</v>
      </c>
      <c r="E26" s="95">
        <f>+D26*1000/5/3600</f>
        <v>33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6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45032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2402015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2403665</v>
      </c>
      <c r="D16" s="40">
        <f>+C16-C8</f>
        <v>1650</v>
      </c>
      <c r="E16" s="95">
        <f>+D16*1000/14/3600</f>
        <v>32.738095238095241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2404312</v>
      </c>
      <c r="D21" s="40">
        <f>+C21-C16</f>
        <v>647</v>
      </c>
      <c r="E21" s="95">
        <f>+D21*1000/5/3600</f>
        <v>35.944444444444443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2404885</v>
      </c>
      <c r="D26" s="40">
        <f>+C26-C21</f>
        <v>573</v>
      </c>
      <c r="E26" s="95">
        <f>+D26*1000/5/3600</f>
        <v>31.833333333333332</v>
      </c>
      <c r="F26" s="41" t="s">
        <v>16</v>
      </c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2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45033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2404885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2406573</v>
      </c>
      <c r="D16" s="40">
        <f>+C16-C8</f>
        <v>1688</v>
      </c>
      <c r="E16" s="95">
        <f>+D16*1000/14/3600</f>
        <v>33.492063492063494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2407207</v>
      </c>
      <c r="D21" s="40">
        <f>+C21-C16</f>
        <v>634</v>
      </c>
      <c r="E21" s="95">
        <f>+D21*1000/5/3600</f>
        <v>35.222222222222221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2407846</v>
      </c>
      <c r="D26" s="40">
        <f>+C26-C21</f>
        <v>639</v>
      </c>
      <c r="E26" s="95">
        <f>+D26*1000/5/3600</f>
        <v>35.5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2407846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2409513</v>
      </c>
      <c r="D16" s="40">
        <f>+C16-C8</f>
        <v>1667</v>
      </c>
      <c r="E16" s="95">
        <f>+D16*1000/14/3600</f>
        <v>33.075396825396822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2410136</v>
      </c>
      <c r="D21" s="40">
        <f>+C21-C16</f>
        <v>623</v>
      </c>
      <c r="E21" s="95">
        <f>+D21*1000/5/3600</f>
        <v>34.611111111111114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2410744</v>
      </c>
      <c r="D26" s="40">
        <f>+C26-C21</f>
        <v>608</v>
      </c>
      <c r="E26" s="95">
        <f>+D26*1000/5/3600</f>
        <v>33.777777777777779</v>
      </c>
      <c r="F26" s="41" t="s">
        <v>16</v>
      </c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6" zoomScale="86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45017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2360135</v>
      </c>
      <c r="D8" s="28"/>
      <c r="E8" s="28"/>
      <c r="F8" s="8"/>
      <c r="G8" s="129"/>
      <c r="H8" s="130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5" t="s">
        <v>16</v>
      </c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2362811</v>
      </c>
      <c r="D16" s="40">
        <f>+C16-C8</f>
        <v>2676</v>
      </c>
      <c r="E16" s="95">
        <f>+D16*1000/14/3600</f>
        <v>53.095238095238095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5" t="s">
        <v>16</v>
      </c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2363384</v>
      </c>
      <c r="D21" s="40">
        <f>+C21-C16</f>
        <v>573</v>
      </c>
      <c r="E21" s="95">
        <f>+D21*1000/5/3600</f>
        <v>31.833333333333332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5" t="s">
        <v>16</v>
      </c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2363935</v>
      </c>
      <c r="D26" s="40">
        <f>+C26-C21</f>
        <v>551</v>
      </c>
      <c r="E26" s="95">
        <f>+D26*1000/5/3600</f>
        <v>30.611111111111111</v>
      </c>
      <c r="F26" s="41" t="s">
        <v>16</v>
      </c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6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45004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2410744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3">
        <v>2412469</v>
      </c>
      <c r="D16" s="40">
        <f>+C16-C8</f>
        <v>1725</v>
      </c>
      <c r="E16" s="95">
        <f>+D16*1000/14/3600</f>
        <v>34.226190476190474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2">
        <v>2413097</v>
      </c>
      <c r="D21" s="40">
        <f>+C21-C16</f>
        <v>628</v>
      </c>
      <c r="E21" s="95">
        <f>+D21*1000/5/3600</f>
        <v>34.888888888888886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2">
        <v>2413696</v>
      </c>
      <c r="D26" s="40">
        <f>+C26-C21</f>
        <v>599</v>
      </c>
      <c r="E26" s="95">
        <f>+D26*1000/5/3600</f>
        <v>33.277777777777779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7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45005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2413696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11">
        <v>2415398</v>
      </c>
      <c r="D16" s="40">
        <f>+C16-C8</f>
        <v>1702</v>
      </c>
      <c r="E16" s="95">
        <f>+D16*1000/14/3600</f>
        <v>33.769841269841265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2416008</v>
      </c>
      <c r="D21" s="40">
        <f>+C21-C16</f>
        <v>610</v>
      </c>
      <c r="E21" s="95">
        <f>+D21*1000/5/3600</f>
        <v>33.888888888888886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2416628</v>
      </c>
      <c r="D26" s="40">
        <f>+C26-C21</f>
        <v>620</v>
      </c>
      <c r="E26" s="95">
        <f>+D26*1000/5/3600</f>
        <v>34.444444444444443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8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45006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2416628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2418367</v>
      </c>
      <c r="D16" s="40">
        <f>+C16-C8</f>
        <v>1739</v>
      </c>
      <c r="E16" s="95">
        <f>+D16*1000/14/3600</f>
        <v>34.503968253968253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2419010</v>
      </c>
      <c r="D21" s="40">
        <f>+C21-C16</f>
        <v>643</v>
      </c>
      <c r="E21" s="95">
        <f>+D21*1000/5/3600</f>
        <v>35.722222222222221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2419630</v>
      </c>
      <c r="D26" s="40">
        <f>+C26-C21</f>
        <v>620</v>
      </c>
      <c r="E26" s="95">
        <f>+D26*1000/5/3600</f>
        <v>34.444444444444443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B9" zoomScale="85" zoomScaleNormal="85" zoomScalePageLayoutView="70" workbookViewId="0">
      <selection activeCell="E28" sqref="E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45007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2419630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2421366</v>
      </c>
      <c r="D16" s="40">
        <f>+C16-C8</f>
        <v>1736</v>
      </c>
      <c r="E16" s="95">
        <f>+D16*1000/14/3600</f>
        <v>34.444444444444443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2421994</v>
      </c>
      <c r="D21" s="40">
        <f>+C21-C16</f>
        <v>628</v>
      </c>
      <c r="E21" s="95">
        <f>+D21*1000/5/3600</f>
        <v>34.888888888888886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2422598</v>
      </c>
      <c r="D26" s="40">
        <f>+C26-C21</f>
        <v>604</v>
      </c>
      <c r="E26" s="95">
        <f>+D26*1000/5/3600</f>
        <v>33.555555555555557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2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45039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2422598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2424320</v>
      </c>
      <c r="D16" s="40">
        <f>+C16-C8</f>
        <v>1722</v>
      </c>
      <c r="E16" s="95">
        <f>+D16*1000/14/3600</f>
        <v>34.166666666666664</v>
      </c>
      <c r="F16" s="45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2425016</v>
      </c>
      <c r="D21" s="40">
        <f>+C21-C16</f>
        <v>696</v>
      </c>
      <c r="E21" s="95">
        <f>+D21*1000/5/3600</f>
        <v>38.666666666666664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2425543</v>
      </c>
      <c r="D26" s="40">
        <f>+C26-C21</f>
        <v>527</v>
      </c>
      <c r="E26" s="95">
        <f>+D26*1000/5/3600</f>
        <v>29.277777777777779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8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45040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2425543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2427260</v>
      </c>
      <c r="D16" s="40">
        <f>+C16-C8</f>
        <v>1717</v>
      </c>
      <c r="E16" s="95">
        <f>+D16*1000/14/3600</f>
        <v>34.067460317460316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2427886</v>
      </c>
      <c r="D21" s="40">
        <f>+C21-C16</f>
        <v>626</v>
      </c>
      <c r="E21" s="95">
        <f>+D21*1000/5/3600</f>
        <v>34.777777777777779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2428500</v>
      </c>
      <c r="D26" s="40">
        <f>+C26-C21</f>
        <v>614</v>
      </c>
      <c r="E26" s="95">
        <f>+D26*1000/5/3600</f>
        <v>34.111111111111114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45041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2428500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2430222</v>
      </c>
      <c r="D16" s="40">
        <f>+C16-C8</f>
        <v>1722</v>
      </c>
      <c r="E16" s="95">
        <f>+D16*1000/14/3600</f>
        <v>34.166666666666664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3">
        <v>2430828</v>
      </c>
      <c r="D21" s="40">
        <f>+C21-C16</f>
        <v>606</v>
      </c>
      <c r="E21" s="95">
        <f>+D21*1000/5/3600</f>
        <v>33.666666666666664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3">
        <v>2431454</v>
      </c>
      <c r="D26" s="40">
        <f>+C26-C21</f>
        <v>626</v>
      </c>
      <c r="E26" s="95">
        <f>+D26*1000/5/3600</f>
        <v>34.777777777777779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2431454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2433151</v>
      </c>
      <c r="D16" s="40">
        <f>+C16-C8</f>
        <v>1697</v>
      </c>
      <c r="E16" s="95">
        <f>+D16*1000/14/3600</f>
        <v>33.670634920634917</v>
      </c>
      <c r="F16" s="45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2433771</v>
      </c>
      <c r="D21" s="40">
        <f>+C21-C16</f>
        <v>620</v>
      </c>
      <c r="E21" s="95">
        <f>+D21*1000/5/3600</f>
        <v>34.444444444444443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/>
      <c r="D22" s="31">
        <v>0</v>
      </c>
      <c r="E22" s="31">
        <v>0</v>
      </c>
      <c r="F22" s="44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2434369</v>
      </c>
      <c r="D26" s="40">
        <f>+C26-C21</f>
        <v>598</v>
      </c>
      <c r="E26" s="95">
        <f>+D26*1000/5/3600</f>
        <v>33.222222222222221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1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26'!C26</f>
        <v>2434369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2436060</v>
      </c>
      <c r="D16" s="40">
        <f>+C16-C8</f>
        <v>1691</v>
      </c>
      <c r="E16" s="95">
        <f>+D16*1000/14/3600</f>
        <v>33.551587301587304</v>
      </c>
      <c r="F16" s="45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7">
        <f t="shared" ref="E17:E25" si="2">+D17*1000/3600</f>
        <v>0</v>
      </c>
      <c r="F17" s="99"/>
      <c r="G17" s="154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3">+C18-C17</f>
        <v>0</v>
      </c>
      <c r="E18" s="97">
        <f t="shared" si="2"/>
        <v>0</v>
      </c>
      <c r="F18" s="99"/>
      <c r="G18" s="154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3"/>
        <v>0</v>
      </c>
      <c r="E19" s="97">
        <f t="shared" si="2"/>
        <v>0</v>
      </c>
      <c r="F19" s="99"/>
      <c r="G19" s="154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3"/>
        <v>0</v>
      </c>
      <c r="E20" s="31">
        <f t="shared" si="2"/>
        <v>0</v>
      </c>
      <c r="F20" s="98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2436657</v>
      </c>
      <c r="D21" s="40">
        <f>+C21-C16</f>
        <v>597</v>
      </c>
      <c r="E21" s="95">
        <f>+D21*1000/5/3600</f>
        <v>33.166666666666664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3"/>
        <v>0</v>
      </c>
      <c r="E23" s="31">
        <f t="shared" si="2"/>
        <v>0</v>
      </c>
      <c r="F23" s="43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3"/>
        <v>0</v>
      </c>
      <c r="E24" s="31">
        <f t="shared" si="2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3"/>
        <v>0</v>
      </c>
      <c r="E25" s="31">
        <f t="shared" si="2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2437244</v>
      </c>
      <c r="D26" s="40">
        <f>+C26-C21</f>
        <v>587</v>
      </c>
      <c r="E26" s="95">
        <f>+D26*1000/5/3600</f>
        <v>32.611111111111114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9" zoomScale="85" zoomScaleNormal="85" zoomScalePageLayoutView="70" workbookViewId="0">
      <selection activeCell="C27" sqref="C27: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44679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27'!C26</f>
        <v>2437244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2438931</v>
      </c>
      <c r="D16" s="40">
        <f>+C16-C8</f>
        <v>1687</v>
      </c>
      <c r="E16" s="95">
        <f>+D16*1000/14/3600</f>
        <v>33.472222222222221</v>
      </c>
      <c r="F16" s="45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2439543</v>
      </c>
      <c r="D21" s="40">
        <f>+C21-C16</f>
        <v>612</v>
      </c>
      <c r="E21" s="95">
        <f>+D21*1000/5/3600</f>
        <v>34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2440131</v>
      </c>
      <c r="D26" s="40">
        <f>+C26-C21</f>
        <v>588</v>
      </c>
      <c r="E26" s="95">
        <f>+D26*1000/5/3600</f>
        <v>32.666666666666664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4" zoomScale="105" zoomScaleNormal="85" zoomScalePageLayoutView="70" workbookViewId="0">
      <selection activeCell="D25" sqref="D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2363935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 t="s">
        <v>16</v>
      </c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2365579</v>
      </c>
      <c r="D16" s="40">
        <f>+C16-C8</f>
        <v>1644</v>
      </c>
      <c r="E16" s="95">
        <f>+D16*1000/14/3600</f>
        <v>32.61904761904762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50"/>
      <c r="H20" s="15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2366151</v>
      </c>
      <c r="D21" s="40">
        <f>+C21-C16</f>
        <v>572</v>
      </c>
      <c r="E21" s="96">
        <f>+D21*1000/5/3600</f>
        <v>31.777777777777779</v>
      </c>
      <c r="F21" s="41"/>
      <c r="G21" s="152"/>
      <c r="H21" s="15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2366696</v>
      </c>
      <c r="D26" s="40">
        <f>+C26-C21</f>
        <v>545</v>
      </c>
      <c r="E26" s="95">
        <f>+D26*1000/5/3600</f>
        <v>30.277777777777779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B1:R43"/>
  <sheetViews>
    <sheetView showGridLines="0" showWhiteSpace="0" topLeftCell="A6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44680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28'!C26</f>
        <v>2440131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2441789</v>
      </c>
      <c r="D16" s="40">
        <f>+C16-C8</f>
        <v>1658</v>
      </c>
      <c r="E16" s="95">
        <f>+D16*1000/14/3600</f>
        <v>32.896825396825399</v>
      </c>
      <c r="F16" s="45" t="s">
        <v>16</v>
      </c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5">
        <v>2442404</v>
      </c>
      <c r="D21" s="40">
        <f>+C21-C16</f>
        <v>615</v>
      </c>
      <c r="E21" s="95">
        <f>+D21*1000/5/3600</f>
        <v>34.166666666666664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2442996</v>
      </c>
      <c r="D26" s="40">
        <f>+C26-C21</f>
        <v>592</v>
      </c>
      <c r="E26" s="95">
        <f>+D26*1000/5/3600</f>
        <v>32.888888888888886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B1:R43"/>
  <sheetViews>
    <sheetView showGridLines="0" showWhiteSpace="0" zoomScale="85" zoomScaleNormal="85" zoomScalePageLayoutView="70" workbookViewId="0">
      <selection activeCell="C24" sqref="C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44681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3">
        <f>+'Día 29'!C26</f>
        <v>2442996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6">
        <v>2444664</v>
      </c>
      <c r="D16" s="40">
        <f>+C16-C8</f>
        <v>1668</v>
      </c>
      <c r="E16" s="95">
        <f>+D16*1000/14/3600</f>
        <v>33.095238095238095</v>
      </c>
      <c r="F16" s="45" t="s">
        <v>16</v>
      </c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ref="D18:D25" si="2">+C18-C17</f>
        <v>0</v>
      </c>
      <c r="E18" s="31">
        <f t="shared" ref="E18:E25" si="3">+D18*1000/3600</f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2"/>
        <v>0</v>
      </c>
      <c r="E19" s="31">
        <f t="shared" si="3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2"/>
        <v>0</v>
      </c>
      <c r="E20" s="31">
        <f t="shared" si="3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7">
        <v>2445266</v>
      </c>
      <c r="D21" s="40">
        <f>+C21-C16</f>
        <v>602</v>
      </c>
      <c r="E21" s="95">
        <f>+D21*1000/5/3600</f>
        <v>33.444444444444443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2"/>
        <v>0</v>
      </c>
      <c r="E23" s="31">
        <f t="shared" si="3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2"/>
        <v>0</v>
      </c>
      <c r="E24" s="31">
        <f t="shared" si="3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2"/>
        <v>0</v>
      </c>
      <c r="E25" s="31">
        <f t="shared" si="3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6">
        <v>2445855</v>
      </c>
      <c r="D26" s="40">
        <f>+C26-C21</f>
        <v>589</v>
      </c>
      <c r="E26" s="95">
        <f>+D26*1000/5/3600</f>
        <v>32.722222222222221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45019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2366696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2368232</v>
      </c>
      <c r="D16" s="40">
        <f>+C16-C8</f>
        <v>1536</v>
      </c>
      <c r="E16" s="95">
        <f>+D16*1000/14/3600</f>
        <v>30.476190476190474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2368788</v>
      </c>
      <c r="D21" s="40">
        <f>+C21-C16</f>
        <v>556</v>
      </c>
      <c r="E21" s="95">
        <f>+D21*1000/5/3600</f>
        <v>30.888888888888889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2369332</v>
      </c>
      <c r="D26" s="40">
        <f>+C26-C21</f>
        <v>544</v>
      </c>
      <c r="E26" s="95">
        <f>+D26*1000/5/3600</f>
        <v>30.222222222222221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9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2369332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2370873</v>
      </c>
      <c r="D16" s="40">
        <f>+C16-C8</f>
        <v>1541</v>
      </c>
      <c r="E16" s="95">
        <f>+D16*1000/14/3600</f>
        <v>30.575396825396822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2371448</v>
      </c>
      <c r="D21" s="40">
        <f>+C21-C16</f>
        <v>575</v>
      </c>
      <c r="E21" s="95">
        <f>+D21*1000/5/3600</f>
        <v>31.944444444444443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2371961</v>
      </c>
      <c r="D26" s="40">
        <f>+C26-C21</f>
        <v>513</v>
      </c>
      <c r="E26" s="95">
        <f>+D26*1000/5/3600</f>
        <v>28.5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2371961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2373505</v>
      </c>
      <c r="D16" s="40">
        <f>+C16-C8</f>
        <v>1544</v>
      </c>
      <c r="E16" s="95">
        <f>+D16*1000/14/3600</f>
        <v>30.634920634920636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2374091</v>
      </c>
      <c r="D21" s="40">
        <f>+C21-C16</f>
        <v>586</v>
      </c>
      <c r="E21" s="95">
        <f>+D21*1000/5/3600</f>
        <v>32.555555555555557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2374610</v>
      </c>
      <c r="D26" s="40">
        <f>+C26-C21</f>
        <v>519</v>
      </c>
      <c r="E26" s="95">
        <f>+D26*1000/5/3600</f>
        <v>28.833333333333332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45022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2374610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2376139</v>
      </c>
      <c r="D16" s="40">
        <f>+C16-C8</f>
        <v>1529</v>
      </c>
      <c r="E16" s="95">
        <f>+D16*1000/14/3600</f>
        <v>30.337301587301585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2376698</v>
      </c>
      <c r="D21" s="40">
        <f>+C21-C16</f>
        <v>559</v>
      </c>
      <c r="E21" s="95">
        <f>+D21*1000/5/3600</f>
        <v>31.055555555555557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2377240</v>
      </c>
      <c r="D26" s="40">
        <f>+C26-C21</f>
        <v>542</v>
      </c>
      <c r="E26" s="95">
        <f>+D26*1000/5/3600</f>
        <v>30.111111111111111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2377240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2378799</v>
      </c>
      <c r="D16" s="40">
        <f>+C16-C8</f>
        <v>1559</v>
      </c>
      <c r="E16" s="95">
        <f>+D16*1000/14/3600</f>
        <v>30.932539682539684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2379354</v>
      </c>
      <c r="D21" s="40">
        <f>+C21-C16</f>
        <v>555</v>
      </c>
      <c r="E21" s="95">
        <f>+D21*1000/5/3600</f>
        <v>30.833333333333332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2379901</v>
      </c>
      <c r="D26" s="40">
        <f>+C26-C21</f>
        <v>547</v>
      </c>
      <c r="E26" s="95">
        <f>+D26*1000/5/3600</f>
        <v>30.388888888888889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C13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45024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2379901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thickBot="1" x14ac:dyDescent="0.4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2381464</v>
      </c>
      <c r="D16" s="40">
        <f>+C16-C8</f>
        <v>1563</v>
      </c>
      <c r="E16" s="95">
        <f>+D16*1000/14/3600</f>
        <v>31.011904761904763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thickBot="1" x14ac:dyDescent="0.4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8">
        <v>2382027</v>
      </c>
      <c r="D21" s="40">
        <f>+C21-C16</f>
        <v>563</v>
      </c>
      <c r="E21" s="95">
        <f>+D21*1000/5/3600</f>
        <v>31.277777777777779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thickBot="1" x14ac:dyDescent="0.4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2382571</v>
      </c>
      <c r="D26" s="40">
        <f>+C26-C21</f>
        <v>544</v>
      </c>
      <c r="E26" s="95">
        <f>+D26*1000/5/3600</f>
        <v>30.222222222222221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204E587-D3AE-4019-B1D6-404B27B98FA5}"/>
</file>

<file path=customXml/itemProps2.xml><?xml version="1.0" encoding="utf-8"?>
<ds:datastoreItem xmlns:ds="http://schemas.openxmlformats.org/officeDocument/2006/customXml" ds:itemID="{B80A36D6-BE62-44D8-83D5-1839CEB0CD19}"/>
</file>

<file path=customXml/itemProps3.xml><?xml version="1.0" encoding="utf-8"?>
<ds:datastoreItem xmlns:ds="http://schemas.openxmlformats.org/officeDocument/2006/customXml" ds:itemID="{0F4EFFC6-8525-4898-ACC3-A1A5D6EA5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2023-05-12T16:13:17Z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