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26 May 2023\"/>
    </mc:Choice>
  </mc:AlternateContent>
  <bookViews>
    <workbookView xWindow="0" yWindow="0" windowWidth="20490" windowHeight="776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6" i="40" l="1"/>
  <c r="G42" i="40"/>
  <c r="H42" i="40"/>
  <c r="P44" i="40" l="1"/>
  <c r="P43" i="40"/>
  <c r="P41" i="40"/>
  <c r="B7" i="29" l="1"/>
  <c r="B7" i="28"/>
  <c r="B7" i="27"/>
  <c r="B7" i="26"/>
  <c r="C8" i="24" l="1"/>
  <c r="B7" i="25" l="1"/>
  <c r="B7" i="24"/>
  <c r="B7" i="23"/>
  <c r="B7" i="22"/>
  <c r="B7" i="21"/>
  <c r="B7" i="20"/>
  <c r="B7" i="19"/>
  <c r="B7" i="18"/>
  <c r="B7" i="17"/>
  <c r="B7" i="16"/>
  <c r="B7" i="15"/>
  <c r="B7" i="14"/>
  <c r="B7" i="13"/>
  <c r="B7" i="8"/>
  <c r="B7" i="9" s="1"/>
  <c r="B7" i="10" s="1"/>
  <c r="B7" i="11" s="1"/>
  <c r="B7" i="12" l="1"/>
  <c r="C8" i="13" l="1"/>
  <c r="C8" i="45"/>
  <c r="C8" i="34"/>
  <c r="C8" i="33"/>
  <c r="F41" i="40" l="1"/>
  <c r="G45" i="40" l="1"/>
  <c r="G44" i="40"/>
  <c r="D26" i="45"/>
  <c r="E26" i="45" s="1"/>
  <c r="D25" i="45"/>
  <c r="E25" i="45" s="1"/>
  <c r="D24" i="45"/>
  <c r="E24" i="45" s="1"/>
  <c r="D23" i="45"/>
  <c r="E23" i="45" s="1"/>
  <c r="D21" i="45"/>
  <c r="E21" i="45" s="1"/>
  <c r="D20" i="45"/>
  <c r="E20" i="45" s="1"/>
  <c r="D19" i="45"/>
  <c r="E19" i="45" s="1"/>
  <c r="D18" i="45"/>
  <c r="E18" i="45" s="1"/>
  <c r="D26" i="42"/>
  <c r="E26" i="42" s="1"/>
  <c r="D25" i="42"/>
  <c r="E25" i="42" s="1"/>
  <c r="D24" i="42"/>
  <c r="E24" i="42" s="1"/>
  <c r="D23" i="42"/>
  <c r="E23" i="42" s="1"/>
  <c r="D21" i="42"/>
  <c r="E21" i="42" s="1"/>
  <c r="D20" i="42"/>
  <c r="E20" i="42" s="1"/>
  <c r="D19" i="42"/>
  <c r="E19" i="42" s="1"/>
  <c r="D18" i="42"/>
  <c r="E18" i="42" s="1"/>
  <c r="D26" i="41"/>
  <c r="E26" i="41" s="1"/>
  <c r="E25" i="41"/>
  <c r="D25" i="41"/>
  <c r="D24" i="41"/>
  <c r="E24" i="41" s="1"/>
  <c r="D23" i="41"/>
  <c r="E23" i="41" s="1"/>
  <c r="D21" i="41"/>
  <c r="E21" i="41" s="1"/>
  <c r="E20" i="41"/>
  <c r="D20" i="41"/>
  <c r="D19" i="41"/>
  <c r="E19" i="41" s="1"/>
  <c r="D18" i="41"/>
  <c r="E18" i="41" s="1"/>
  <c r="D26" i="34"/>
  <c r="E26" i="34" s="1"/>
  <c r="E25" i="34"/>
  <c r="D25" i="34"/>
  <c r="D24" i="34"/>
  <c r="E24" i="34" s="1"/>
  <c r="D23" i="34"/>
  <c r="E23" i="34" s="1"/>
  <c r="D21" i="34"/>
  <c r="E21" i="34" s="1"/>
  <c r="E20" i="34"/>
  <c r="D20" i="34"/>
  <c r="D19" i="34"/>
  <c r="E19" i="34" s="1"/>
  <c r="D18" i="34"/>
  <c r="E18" i="34" s="1"/>
  <c r="D26" i="33"/>
  <c r="E26" i="33" s="1"/>
  <c r="D25" i="33"/>
  <c r="E25" i="33" s="1"/>
  <c r="D24" i="33"/>
  <c r="E24" i="33" s="1"/>
  <c r="D23" i="33"/>
  <c r="E23" i="33" s="1"/>
  <c r="D21" i="33"/>
  <c r="E21" i="33" s="1"/>
  <c r="D20" i="33"/>
  <c r="E20" i="33" s="1"/>
  <c r="D19" i="33"/>
  <c r="E19" i="33" s="1"/>
  <c r="D18" i="33"/>
  <c r="E18" i="33" s="1"/>
  <c r="E17" i="33"/>
  <c r="D16" i="33"/>
  <c r="E16" i="33" s="1"/>
  <c r="D26" i="32" l="1"/>
  <c r="E26" i="32" s="1"/>
  <c r="E25" i="32"/>
  <c r="D25" i="32"/>
  <c r="E24" i="32"/>
  <c r="D24" i="32"/>
  <c r="D23" i="32"/>
  <c r="E23" i="32" s="1"/>
  <c r="D21" i="32"/>
  <c r="E21" i="32" s="1"/>
  <c r="E20" i="32"/>
  <c r="D20" i="32"/>
  <c r="E19" i="32"/>
  <c r="D19" i="32"/>
  <c r="D18" i="32"/>
  <c r="E18" i="32" s="1"/>
  <c r="D26" i="31"/>
  <c r="E26" i="31" s="1"/>
  <c r="D25" i="31"/>
  <c r="E25" i="31" s="1"/>
  <c r="E24" i="31"/>
  <c r="D24" i="31"/>
  <c r="D23" i="31"/>
  <c r="E23" i="31" s="1"/>
  <c r="D21" i="31"/>
  <c r="E21" i="31" s="1"/>
  <c r="D20" i="31"/>
  <c r="E20" i="31" s="1"/>
  <c r="E19" i="31"/>
  <c r="D19" i="31"/>
  <c r="D18" i="31"/>
  <c r="E18" i="31" s="1"/>
  <c r="D26" i="30"/>
  <c r="E26" i="30" s="1"/>
  <c r="D25" i="30"/>
  <c r="E25" i="30" s="1"/>
  <c r="D24" i="30"/>
  <c r="E24" i="30" s="1"/>
  <c r="D23" i="30"/>
  <c r="E23" i="30" s="1"/>
  <c r="D21" i="30"/>
  <c r="E21" i="30" s="1"/>
  <c r="D20" i="30"/>
  <c r="E20" i="30" s="1"/>
  <c r="D19" i="30"/>
  <c r="E19" i="30" s="1"/>
  <c r="D18" i="30"/>
  <c r="E18" i="30" s="1"/>
  <c r="D26" i="29"/>
  <c r="E26" i="29" s="1"/>
  <c r="D25" i="29"/>
  <c r="E25" i="29" s="1"/>
  <c r="E24" i="29"/>
  <c r="D24" i="29"/>
  <c r="D23" i="29"/>
  <c r="E23" i="29" s="1"/>
  <c r="D21" i="29"/>
  <c r="E21" i="29" s="1"/>
  <c r="D20" i="29"/>
  <c r="E20" i="29" s="1"/>
  <c r="E19" i="29"/>
  <c r="D19" i="29"/>
  <c r="D18" i="29"/>
  <c r="E18" i="29" s="1"/>
  <c r="D26" i="28"/>
  <c r="E26" i="28" s="1"/>
  <c r="D25" i="28"/>
  <c r="E25" i="28" s="1"/>
  <c r="E24" i="28"/>
  <c r="D24" i="28"/>
  <c r="D23" i="28"/>
  <c r="E23" i="28" s="1"/>
  <c r="D21" i="28"/>
  <c r="E21" i="28" s="1"/>
  <c r="D20" i="28"/>
  <c r="E20" i="28" s="1"/>
  <c r="E19" i="28"/>
  <c r="D19" i="28"/>
  <c r="D18" i="28"/>
  <c r="E18" i="28" s="1"/>
  <c r="D26" i="27"/>
  <c r="E26" i="27" s="1"/>
  <c r="D21" i="27"/>
  <c r="E21" i="27" s="1"/>
  <c r="D26" i="26"/>
  <c r="E26" i="26" s="1"/>
  <c r="D21" i="26"/>
  <c r="E21" i="26" s="1"/>
  <c r="D26" i="25" l="1"/>
  <c r="E26" i="25" s="1"/>
  <c r="D21" i="25"/>
  <c r="E21" i="25" s="1"/>
  <c r="D26" i="24"/>
  <c r="E26" i="24" s="1"/>
  <c r="D21" i="24"/>
  <c r="E21" i="24" s="1"/>
  <c r="D16" i="24"/>
  <c r="E16" i="24" s="1"/>
  <c r="D26" i="23"/>
  <c r="E26" i="23" s="1"/>
  <c r="D21" i="23"/>
  <c r="E21" i="23" s="1"/>
  <c r="D26" i="22"/>
  <c r="E26" i="22" s="1"/>
  <c r="D21" i="22"/>
  <c r="E21" i="22" s="1"/>
  <c r="D26" i="21"/>
  <c r="E26" i="21" s="1"/>
  <c r="D21" i="21"/>
  <c r="E21" i="21" s="1"/>
  <c r="D26" i="20"/>
  <c r="E26" i="20" s="1"/>
  <c r="D21" i="20"/>
  <c r="E21" i="20" s="1"/>
  <c r="D26" i="19"/>
  <c r="E26" i="19" s="1"/>
  <c r="D21" i="19"/>
  <c r="E21" i="19" s="1"/>
  <c r="D26" i="18"/>
  <c r="E26" i="18" s="1"/>
  <c r="D21" i="18"/>
  <c r="E21" i="18" s="1"/>
  <c r="D26" i="17"/>
  <c r="E26" i="17" s="1"/>
  <c r="D21" i="17"/>
  <c r="E21" i="17" s="1"/>
  <c r="D26" i="16"/>
  <c r="E26" i="16" s="1"/>
  <c r="D21" i="16"/>
  <c r="E21" i="16" s="1"/>
  <c r="D26" i="15"/>
  <c r="E26" i="15" s="1"/>
  <c r="D21" i="15"/>
  <c r="E21" i="15" s="1"/>
  <c r="D26" i="14"/>
  <c r="E26" i="14" s="1"/>
  <c r="D21" i="14"/>
  <c r="E21" i="14" s="1"/>
  <c r="D26" i="13"/>
  <c r="E26" i="13" s="1"/>
  <c r="D21" i="13"/>
  <c r="E21" i="13" s="1"/>
  <c r="D26" i="12"/>
  <c r="E26" i="12" s="1"/>
  <c r="D21" i="12"/>
  <c r="E21" i="12" s="1"/>
  <c r="F40" i="40" l="1"/>
  <c r="D32" i="45"/>
  <c r="E32" i="45" s="1"/>
  <c r="D31" i="45"/>
  <c r="E31" i="45" s="1"/>
  <c r="D30" i="45"/>
  <c r="E30" i="45" s="1"/>
  <c r="D29" i="45"/>
  <c r="E29" i="45" s="1"/>
  <c r="D28" i="45"/>
  <c r="E28" i="45" s="1"/>
  <c r="D15" i="45"/>
  <c r="E15" i="45" s="1"/>
  <c r="D14" i="45"/>
  <c r="E14" i="45" s="1"/>
  <c r="D13" i="45"/>
  <c r="E13" i="45" s="1"/>
  <c r="D12" i="45"/>
  <c r="E12" i="45" s="1"/>
  <c r="E11" i="45"/>
  <c r="D11" i="45"/>
  <c r="D10" i="45"/>
  <c r="E10" i="45" s="1"/>
  <c r="D16" i="45"/>
  <c r="E16" i="45" s="1"/>
  <c r="G41" i="40" l="1"/>
  <c r="F37" i="40"/>
  <c r="F38" i="40"/>
  <c r="G38" i="40" s="1"/>
  <c r="H38" i="40" s="1"/>
  <c r="F39" i="40"/>
  <c r="G39" i="40" s="1"/>
  <c r="H39" i="40" l="1"/>
  <c r="Q41" i="40"/>
  <c r="H41" i="40"/>
  <c r="G40" i="40"/>
  <c r="H40" i="40" s="1"/>
  <c r="Q38" i="40"/>
  <c r="Q39" i="40"/>
  <c r="C8" i="42"/>
  <c r="D16" i="42" s="1"/>
  <c r="E16" i="42" s="1"/>
  <c r="C8" i="41"/>
  <c r="D16" i="41" s="1"/>
  <c r="E16" i="41" s="1"/>
  <c r="D16" i="34"/>
  <c r="E16" i="34" s="1"/>
  <c r="L36" i="40" l="1"/>
  <c r="L37" i="40" s="1"/>
  <c r="Q40" i="40"/>
  <c r="P40" i="40"/>
  <c r="P37" i="40" l="1"/>
  <c r="P38" i="40"/>
  <c r="P39" i="40"/>
  <c r="F29" i="40" l="1"/>
  <c r="F30" i="40"/>
  <c r="G30" i="40" s="1"/>
  <c r="H30" i="40" s="1"/>
  <c r="F31" i="40"/>
  <c r="G31" i="40" s="1"/>
  <c r="H31" i="40" s="1"/>
  <c r="F32" i="40"/>
  <c r="G32" i="40" s="1"/>
  <c r="F33" i="40"/>
  <c r="G33" i="40" s="1"/>
  <c r="H33" i="40" s="1"/>
  <c r="F34" i="40"/>
  <c r="G34" i="40" s="1"/>
  <c r="H34" i="40" s="1"/>
  <c r="F35" i="40"/>
  <c r="F36" i="40"/>
  <c r="F22" i="40"/>
  <c r="F23" i="40"/>
  <c r="G23" i="40" s="1"/>
  <c r="H23" i="40" s="1"/>
  <c r="F24" i="40"/>
  <c r="G24" i="40" s="1"/>
  <c r="H24" i="40" s="1"/>
  <c r="F25" i="40"/>
  <c r="G25" i="40" s="1"/>
  <c r="F26" i="40"/>
  <c r="F27" i="40"/>
  <c r="G27" i="40" s="1"/>
  <c r="H27" i="40" s="1"/>
  <c r="F28" i="40"/>
  <c r="F15" i="40"/>
  <c r="G15" i="40" s="1"/>
  <c r="H15" i="40" s="1"/>
  <c r="F16" i="40"/>
  <c r="G16" i="40" s="1"/>
  <c r="H16" i="40" s="1"/>
  <c r="F17" i="40"/>
  <c r="G17" i="40" s="1"/>
  <c r="H17" i="40" s="1"/>
  <c r="F18" i="40"/>
  <c r="F19" i="40"/>
  <c r="G19" i="40" s="1"/>
  <c r="H19" i="40" s="1"/>
  <c r="F20" i="40"/>
  <c r="G20" i="40" s="1"/>
  <c r="H20" i="40" s="1"/>
  <c r="F21" i="40"/>
  <c r="G21" i="40" s="1"/>
  <c r="H21" i="40" s="1"/>
  <c r="F11" i="40"/>
  <c r="G11" i="40" s="1"/>
  <c r="F12" i="40"/>
  <c r="G12" i="40" s="1"/>
  <c r="H12" i="40" s="1"/>
  <c r="F13" i="40"/>
  <c r="F14" i="40"/>
  <c r="G14" i="40" s="1"/>
  <c r="H14" i="40" s="1"/>
  <c r="D32" i="42"/>
  <c r="E32" i="42"/>
  <c r="D31" i="42"/>
  <c r="E31" i="42"/>
  <c r="D30" i="42"/>
  <c r="E30" i="42"/>
  <c r="D29" i="42"/>
  <c r="E29" i="42"/>
  <c r="D28" i="42"/>
  <c r="E2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P15" i="40"/>
  <c r="P20" i="40"/>
  <c r="P25" i="40"/>
  <c r="P28" i="40"/>
  <c r="P29" i="40"/>
  <c r="P30" i="40"/>
  <c r="P31" i="40"/>
  <c r="P32" i="40"/>
  <c r="P33" i="40"/>
  <c r="P34" i="40"/>
  <c r="C8" i="32"/>
  <c r="D16" i="32" s="1"/>
  <c r="E16" i="32" s="1"/>
  <c r="D26" i="11"/>
  <c r="E26" i="11" s="1"/>
  <c r="D26" i="10"/>
  <c r="E26" i="10" s="1"/>
  <c r="D16" i="7"/>
  <c r="E16" i="7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D16" i="13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4" i="7"/>
  <c r="E24" i="7"/>
  <c r="D32" i="34"/>
  <c r="E32" i="34" s="1"/>
  <c r="D31" i="34"/>
  <c r="E31" i="34"/>
  <c r="D30" i="34"/>
  <c r="E30" i="34"/>
  <c r="D29" i="34"/>
  <c r="E29" i="34"/>
  <c r="D28" i="34"/>
  <c r="E28" i="34" s="1"/>
  <c r="D15" i="34"/>
  <c r="E15" i="34" s="1"/>
  <c r="D14" i="34"/>
  <c r="E14" i="34"/>
  <c r="D13" i="34"/>
  <c r="E13" i="34" s="1"/>
  <c r="D12" i="34"/>
  <c r="E12" i="34" s="1"/>
  <c r="D11" i="34"/>
  <c r="E11" i="34" s="1"/>
  <c r="D10" i="34"/>
  <c r="E10" i="34"/>
  <c r="D32" i="33"/>
  <c r="E32" i="33" s="1"/>
  <c r="D31" i="33"/>
  <c r="E31" i="33" s="1"/>
  <c r="D30" i="33"/>
  <c r="E30" i="33" s="1"/>
  <c r="D29" i="33"/>
  <c r="E29" i="33"/>
  <c r="D28" i="33"/>
  <c r="E28" i="33" s="1"/>
  <c r="D15" i="33"/>
  <c r="E15" i="33"/>
  <c r="D14" i="33"/>
  <c r="E14" i="33" s="1"/>
  <c r="D13" i="33"/>
  <c r="E13" i="33" s="1"/>
  <c r="D12" i="33"/>
  <c r="E12" i="33" s="1"/>
  <c r="D11" i="33"/>
  <c r="E11" i="33"/>
  <c r="D10" i="33"/>
  <c r="E10" i="33" s="1"/>
  <c r="D32" i="32"/>
  <c r="E32" i="32" s="1"/>
  <c r="D31" i="32"/>
  <c r="E31" i="32" s="1"/>
  <c r="D30" i="32"/>
  <c r="E30" i="32"/>
  <c r="D29" i="32"/>
  <c r="E29" i="32" s="1"/>
  <c r="D28" i="32"/>
  <c r="E28" i="32" s="1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 s="1"/>
  <c r="D15" i="31"/>
  <c r="E15" i="31" s="1"/>
  <c r="D14" i="31"/>
  <c r="E14" i="31"/>
  <c r="D13" i="31"/>
  <c r="E13" i="31" s="1"/>
  <c r="D12" i="31"/>
  <c r="E12" i="31" s="1"/>
  <c r="D11" i="31"/>
  <c r="E11" i="31" s="1"/>
  <c r="D10" i="31"/>
  <c r="E10" i="31"/>
  <c r="D32" i="30"/>
  <c r="E32" i="30" s="1"/>
  <c r="D31" i="30"/>
  <c r="E31" i="30" s="1"/>
  <c r="D30" i="30"/>
  <c r="E30" i="30" s="1"/>
  <c r="D29" i="30"/>
  <c r="E29" i="30"/>
  <c r="D28" i="30"/>
  <c r="E27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 s="1"/>
  <c r="D30" i="29"/>
  <c r="E30" i="29"/>
  <c r="D29" i="29"/>
  <c r="E29" i="29"/>
  <c r="D28" i="29"/>
  <c r="E28" i="29"/>
  <c r="D15" i="29"/>
  <c r="E15" i="29" s="1"/>
  <c r="D14" i="29"/>
  <c r="E14" i="29" s="1"/>
  <c r="D13" i="29"/>
  <c r="E13" i="29"/>
  <c r="D12" i="29"/>
  <c r="E12" i="29" s="1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15" i="28"/>
  <c r="E15" i="28" s="1"/>
  <c r="D14" i="28"/>
  <c r="E14" i="28"/>
  <c r="D13" i="28"/>
  <c r="E13" i="28" s="1"/>
  <c r="D12" i="28"/>
  <c r="E12" i="28" s="1"/>
  <c r="D11" i="28"/>
  <c r="E11" i="28" s="1"/>
  <c r="D10" i="28"/>
  <c r="E10" i="28"/>
  <c r="D32" i="27"/>
  <c r="E32" i="27" s="1"/>
  <c r="D31" i="27"/>
  <c r="E31" i="27" s="1"/>
  <c r="D30" i="27"/>
  <c r="E30" i="27" s="1"/>
  <c r="D29" i="27"/>
  <c r="E29" i="27"/>
  <c r="D28" i="27"/>
  <c r="E28" i="27" s="1"/>
  <c r="D25" i="27"/>
  <c r="E25" i="27" s="1"/>
  <c r="D24" i="27"/>
  <c r="E24" i="27" s="1"/>
  <c r="D23" i="27"/>
  <c r="E23" i="27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 s="1"/>
  <c r="D24" i="26"/>
  <c r="E24" i="26"/>
  <c r="D23" i="26"/>
  <c r="E23" i="26"/>
  <c r="D20" i="26"/>
  <c r="E20" i="26" s="1"/>
  <c r="D19" i="26"/>
  <c r="E19" i="26"/>
  <c r="D18" i="26"/>
  <c r="E18" i="26" s="1"/>
  <c r="D15" i="26"/>
  <c r="E15" i="26" s="1"/>
  <c r="D14" i="26"/>
  <c r="E14" i="26" s="1"/>
  <c r="D13" i="26"/>
  <c r="E13" i="26" s="1"/>
  <c r="D12" i="26"/>
  <c r="E12" i="26"/>
  <c r="D11" i="26"/>
  <c r="E11" i="26"/>
  <c r="D10" i="26"/>
  <c r="E10" i="26"/>
  <c r="D32" i="25"/>
  <c r="E32" i="25" s="1"/>
  <c r="D31" i="25"/>
  <c r="E31" i="25"/>
  <c r="D30" i="25"/>
  <c r="E30" i="25"/>
  <c r="D29" i="25"/>
  <c r="E29" i="25"/>
  <c r="D28" i="25"/>
  <c r="E28" i="25" s="1"/>
  <c r="D25" i="25"/>
  <c r="E25" i="25"/>
  <c r="D24" i="25"/>
  <c r="E24" i="25" s="1"/>
  <c r="D23" i="25"/>
  <c r="E23" i="25"/>
  <c r="D20" i="25"/>
  <c r="E20" i="25"/>
  <c r="D19" i="25"/>
  <c r="E19" i="25" s="1"/>
  <c r="D18" i="25"/>
  <c r="E17" i="25"/>
  <c r="D15" i="25"/>
  <c r="E15" i="25" s="1"/>
  <c r="D14" i="25"/>
  <c r="E14" i="25"/>
  <c r="D13" i="25"/>
  <c r="E13" i="25" s="1"/>
  <c r="D12" i="25"/>
  <c r="E12" i="25" s="1"/>
  <c r="D11" i="25"/>
  <c r="E11" i="25" s="1"/>
  <c r="D10" i="25"/>
  <c r="E10" i="25"/>
  <c r="D32" i="24"/>
  <c r="E32" i="24" s="1"/>
  <c r="D31" i="24"/>
  <c r="E31" i="24" s="1"/>
  <c r="D30" i="24"/>
  <c r="E30" i="24" s="1"/>
  <c r="D29" i="24"/>
  <c r="E29" i="24"/>
  <c r="D28" i="24"/>
  <c r="E28" i="24" s="1"/>
  <c r="D25" i="24"/>
  <c r="E25" i="24" s="1"/>
  <c r="D24" i="24"/>
  <c r="E24" i="24" s="1"/>
  <c r="D23" i="24"/>
  <c r="E23" i="24"/>
  <c r="D20" i="24"/>
  <c r="E20" i="24"/>
  <c r="D19" i="24"/>
  <c r="E19" i="24"/>
  <c r="D18" i="24"/>
  <c r="E18" i="24" s="1"/>
  <c r="D15" i="24"/>
  <c r="E15" i="24"/>
  <c r="D14" i="24"/>
  <c r="E14" i="24"/>
  <c r="D13" i="24"/>
  <c r="E13" i="24"/>
  <c r="D12" i="24"/>
  <c r="E12" i="24" s="1"/>
  <c r="D11" i="24"/>
  <c r="E11" i="24"/>
  <c r="D10" i="24"/>
  <c r="E10" i="24"/>
  <c r="D32" i="23"/>
  <c r="E32" i="23"/>
  <c r="D31" i="23"/>
  <c r="E31" i="23" s="1"/>
  <c r="D30" i="23"/>
  <c r="E30" i="23"/>
  <c r="D29" i="23"/>
  <c r="E29" i="23"/>
  <c r="D28" i="23"/>
  <c r="E28" i="23"/>
  <c r="D25" i="23"/>
  <c r="E25" i="23" s="1"/>
  <c r="D24" i="23"/>
  <c r="E24" i="23"/>
  <c r="D23" i="23"/>
  <c r="E23" i="23"/>
  <c r="D20" i="23"/>
  <c r="E20" i="23" s="1"/>
  <c r="D19" i="23"/>
  <c r="E19" i="23"/>
  <c r="D18" i="23"/>
  <c r="E18" i="23" s="1"/>
  <c r="D15" i="23"/>
  <c r="E15" i="23" s="1"/>
  <c r="D14" i="23"/>
  <c r="E14" i="23" s="1"/>
  <c r="D13" i="23"/>
  <c r="E13" i="23"/>
  <c r="D12" i="23"/>
  <c r="E12" i="23" s="1"/>
  <c r="D11" i="23"/>
  <c r="E11" i="23" s="1"/>
  <c r="D10" i="23"/>
  <c r="E10" i="23" s="1"/>
  <c r="D32" i="22"/>
  <c r="E32" i="22"/>
  <c r="D31" i="22"/>
  <c r="E31" i="22" s="1"/>
  <c r="D30" i="22"/>
  <c r="E30" i="22" s="1"/>
  <c r="D29" i="22"/>
  <c r="E29" i="22" s="1"/>
  <c r="D28" i="22"/>
  <c r="E28" i="22"/>
  <c r="D25" i="22"/>
  <c r="E25" i="22" s="1"/>
  <c r="D24" i="22"/>
  <c r="E24" i="22" s="1"/>
  <c r="D23" i="22"/>
  <c r="E23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 s="1"/>
  <c r="D31" i="21"/>
  <c r="E31" i="21"/>
  <c r="D30" i="21"/>
  <c r="E30" i="21"/>
  <c r="D29" i="21"/>
  <c r="E29" i="21"/>
  <c r="D28" i="21"/>
  <c r="E28" i="21" s="1"/>
  <c r="D25" i="21"/>
  <c r="E25" i="21"/>
  <c r="D24" i="21"/>
  <c r="E24" i="21"/>
  <c r="D23" i="21"/>
  <c r="E23" i="21"/>
  <c r="D20" i="21"/>
  <c r="E20" i="21" s="1"/>
  <c r="D19" i="21"/>
  <c r="E19" i="21" s="1"/>
  <c r="D18" i="21"/>
  <c r="E18" i="21"/>
  <c r="D15" i="21"/>
  <c r="E15" i="21" s="1"/>
  <c r="D14" i="21"/>
  <c r="E14" i="21" s="1"/>
  <c r="D13" i="21"/>
  <c r="E13" i="21" s="1"/>
  <c r="D12" i="21"/>
  <c r="E12" i="21"/>
  <c r="D11" i="21"/>
  <c r="E11" i="21" s="1"/>
  <c r="D10" i="21"/>
  <c r="E10" i="21" s="1"/>
  <c r="D32" i="20"/>
  <c r="E32" i="20" s="1"/>
  <c r="D31" i="20"/>
  <c r="E31" i="20"/>
  <c r="D30" i="20"/>
  <c r="E30" i="20" s="1"/>
  <c r="D29" i="20"/>
  <c r="E29" i="20" s="1"/>
  <c r="D28" i="20"/>
  <c r="E28" i="20" s="1"/>
  <c r="D25" i="20"/>
  <c r="E25" i="20"/>
  <c r="D24" i="20"/>
  <c r="E24" i="20" s="1"/>
  <c r="D23" i="20"/>
  <c r="E23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 s="1"/>
  <c r="D28" i="19"/>
  <c r="E28" i="19"/>
  <c r="D25" i="19"/>
  <c r="E25" i="19" s="1"/>
  <c r="D24" i="19"/>
  <c r="E24" i="19" s="1"/>
  <c r="D23" i="19"/>
  <c r="E23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0" i="18"/>
  <c r="E20" i="18" s="1"/>
  <c r="D19" i="18"/>
  <c r="E19" i="18" s="1"/>
  <c r="D18" i="18"/>
  <c r="E18" i="18"/>
  <c r="D15" i="18"/>
  <c r="E15" i="18" s="1"/>
  <c r="D14" i="18"/>
  <c r="E14" i="18" s="1"/>
  <c r="D13" i="18"/>
  <c r="E13" i="18" s="1"/>
  <c r="D12" i="18"/>
  <c r="E12" i="18"/>
  <c r="D11" i="18"/>
  <c r="E11" i="18" s="1"/>
  <c r="D10" i="18"/>
  <c r="E10" i="18" s="1"/>
  <c r="D32" i="17"/>
  <c r="E32" i="17" s="1"/>
  <c r="D31" i="17"/>
  <c r="E31" i="17"/>
  <c r="D30" i="17"/>
  <c r="E30" i="17" s="1"/>
  <c r="D29" i="17"/>
  <c r="E29" i="17" s="1"/>
  <c r="D28" i="17"/>
  <c r="E28" i="17" s="1"/>
  <c r="D25" i="17"/>
  <c r="E25" i="17"/>
  <c r="D24" i="17"/>
  <c r="E24" i="17" s="1"/>
  <c r="D23" i="17"/>
  <c r="E23" i="17" s="1"/>
  <c r="D20" i="17"/>
  <c r="E20" i="17" s="1"/>
  <c r="D19" i="17"/>
  <c r="E19" i="17"/>
  <c r="D18" i="17"/>
  <c r="E18" i="17" s="1"/>
  <c r="D15" i="17"/>
  <c r="E15" i="17" s="1"/>
  <c r="D14" i="17"/>
  <c r="E14" i="17" s="1"/>
  <c r="D13" i="17"/>
  <c r="E13" i="17"/>
  <c r="D12" i="17"/>
  <c r="E12" i="17" s="1"/>
  <c r="D11" i="17"/>
  <c r="E11" i="17" s="1"/>
  <c r="D10" i="17"/>
  <c r="E10" i="17" s="1"/>
  <c r="D32" i="16"/>
  <c r="E32" i="16"/>
  <c r="D31" i="16"/>
  <c r="E31" i="16" s="1"/>
  <c r="D30" i="16"/>
  <c r="E30" i="16" s="1"/>
  <c r="D29" i="16"/>
  <c r="E29" i="16" s="1"/>
  <c r="D28" i="16"/>
  <c r="E28" i="16"/>
  <c r="D25" i="16"/>
  <c r="E25" i="16"/>
  <c r="D24" i="16"/>
  <c r="E24" i="16"/>
  <c r="D23" i="16"/>
  <c r="E23" i="16"/>
  <c r="D20" i="16"/>
  <c r="E20" i="16" s="1"/>
  <c r="D19" i="16"/>
  <c r="E19" i="16" s="1"/>
  <c r="D18" i="16"/>
  <c r="E18" i="16" s="1"/>
  <c r="D15" i="16"/>
  <c r="E15" i="16"/>
  <c r="D14" i="16"/>
  <c r="E14" i="16" s="1"/>
  <c r="D13" i="16"/>
  <c r="E13" i="16" s="1"/>
  <c r="D12" i="16"/>
  <c r="E12" i="16" s="1"/>
  <c r="D11" i="16"/>
  <c r="E11" i="16"/>
  <c r="D10" i="16"/>
  <c r="E10" i="16" s="1"/>
  <c r="D32" i="15"/>
  <c r="E32" i="15" s="1"/>
  <c r="D31" i="15"/>
  <c r="E31" i="15" s="1"/>
  <c r="D30" i="15"/>
  <c r="E30" i="15"/>
  <c r="D29" i="15"/>
  <c r="E29" i="15" s="1"/>
  <c r="D28" i="15"/>
  <c r="E28" i="15" s="1"/>
  <c r="D25" i="15"/>
  <c r="E25" i="15" s="1"/>
  <c r="D24" i="15"/>
  <c r="E24" i="15"/>
  <c r="D23" i="15"/>
  <c r="E23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0" i="14"/>
  <c r="E20" i="14"/>
  <c r="D19" i="14"/>
  <c r="E19" i="14" s="1"/>
  <c r="D18" i="14"/>
  <c r="E18" i="14" s="1"/>
  <c r="D15" i="14"/>
  <c r="E15" i="14" s="1"/>
  <c r="D14" i="14"/>
  <c r="E14" i="14"/>
  <c r="D13" i="14"/>
  <c r="E13" i="14" s="1"/>
  <c r="D12" i="14"/>
  <c r="E12" i="14" s="1"/>
  <c r="D11" i="14"/>
  <c r="E11" i="14" s="1"/>
  <c r="D32" i="13"/>
  <c r="E32" i="13"/>
  <c r="D31" i="13"/>
  <c r="E31" i="13" s="1"/>
  <c r="D30" i="13"/>
  <c r="E30" i="13" s="1"/>
  <c r="D29" i="13"/>
  <c r="E29" i="13" s="1"/>
  <c r="D28" i="13"/>
  <c r="E28" i="13"/>
  <c r="E27" i="13"/>
  <c r="D25" i="13"/>
  <c r="E25" i="13"/>
  <c r="D24" i="13"/>
  <c r="E24" i="13"/>
  <c r="D23" i="13"/>
  <c r="E23" i="13"/>
  <c r="D20" i="13"/>
  <c r="E20" i="13" s="1"/>
  <c r="D19" i="13"/>
  <c r="E19" i="13" s="1"/>
  <c r="D18" i="13"/>
  <c r="E18" i="13" s="1"/>
  <c r="D15" i="13"/>
  <c r="E15" i="13"/>
  <c r="D14" i="13"/>
  <c r="E14" i="13" s="1"/>
  <c r="D13" i="13"/>
  <c r="E13" i="13" s="1"/>
  <c r="D12" i="13"/>
  <c r="E12" i="13" s="1"/>
  <c r="D11" i="13"/>
  <c r="E11" i="13"/>
  <c r="D10" i="13"/>
  <c r="E10" i="13" s="1"/>
  <c r="D32" i="12"/>
  <c r="E32" i="12" s="1"/>
  <c r="D31" i="12"/>
  <c r="E31" i="12" s="1"/>
  <c r="D30" i="12"/>
  <c r="E30" i="12"/>
  <c r="D29" i="12"/>
  <c r="E29" i="12" s="1"/>
  <c r="D28" i="12"/>
  <c r="E28" i="12" s="1"/>
  <c r="D25" i="12"/>
  <c r="E25" i="12" s="1"/>
  <c r="D24" i="12"/>
  <c r="E24" i="12"/>
  <c r="D23" i="12"/>
  <c r="E23" i="12" s="1"/>
  <c r="D20" i="12"/>
  <c r="E20" i="12" s="1"/>
  <c r="D19" i="12"/>
  <c r="E19" i="12" s="1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 s="1"/>
  <c r="D29" i="10"/>
  <c r="E29" i="10" s="1"/>
  <c r="D28" i="10"/>
  <c r="E28" i="10" s="1"/>
  <c r="D25" i="10"/>
  <c r="E25" i="10"/>
  <c r="D24" i="10"/>
  <c r="E24" i="10" s="1"/>
  <c r="D23" i="10"/>
  <c r="E23" i="10" s="1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 s="1"/>
  <c r="D23" i="9"/>
  <c r="E23" i="9" s="1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 s="1"/>
  <c r="D30" i="8"/>
  <c r="E30" i="8" s="1"/>
  <c r="D29" i="8"/>
  <c r="E29" i="8" s="1"/>
  <c r="D28" i="8"/>
  <c r="E28" i="8"/>
  <c r="D25" i="8"/>
  <c r="E25" i="8" s="1"/>
  <c r="D24" i="8"/>
  <c r="E24" i="8" s="1"/>
  <c r="D23" i="8"/>
  <c r="E23" i="8" s="1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 s="1"/>
  <c r="D19" i="7"/>
  <c r="E19" i="7"/>
  <c r="D20" i="7"/>
  <c r="E20" i="7" s="1"/>
  <c r="D23" i="7"/>
  <c r="E23" i="7" s="1"/>
  <c r="D25" i="7"/>
  <c r="E25" i="7" s="1"/>
  <c r="D28" i="7"/>
  <c r="E28" i="7" s="1"/>
  <c r="D29" i="7"/>
  <c r="E29" i="7"/>
  <c r="D30" i="7"/>
  <c r="E30" i="7" s="1"/>
  <c r="D31" i="7"/>
  <c r="E31" i="7" s="1"/>
  <c r="D10" i="7"/>
  <c r="E10" i="7" s="1"/>
  <c r="P12" i="40"/>
  <c r="P18" i="40"/>
  <c r="P16" i="40"/>
  <c r="P36" i="40"/>
  <c r="P35" i="40"/>
  <c r="P19" i="40"/>
  <c r="P27" i="40"/>
  <c r="P24" i="40"/>
  <c r="P22" i="40"/>
  <c r="P14" i="40"/>
  <c r="P13" i="40"/>
  <c r="P11" i="40"/>
  <c r="P17" i="40"/>
  <c r="P26" i="40"/>
  <c r="P23" i="40"/>
  <c r="P21" i="40"/>
  <c r="G22" i="40" l="1"/>
  <c r="H22" i="40" s="1"/>
  <c r="H25" i="40"/>
  <c r="G36" i="40"/>
  <c r="H36" i="40" s="1"/>
  <c r="G37" i="40"/>
  <c r="H37" i="40" s="1"/>
  <c r="H11" i="40"/>
  <c r="H32" i="40"/>
  <c r="G13" i="40"/>
  <c r="H13" i="40" s="1"/>
  <c r="G18" i="40"/>
  <c r="Q18" i="40" s="1"/>
  <c r="G26" i="40"/>
  <c r="H26" i="40" s="1"/>
  <c r="G35" i="40"/>
  <c r="H35" i="40" s="1"/>
  <c r="G29" i="40"/>
  <c r="H29" i="40" s="1"/>
  <c r="G28" i="40"/>
  <c r="H28" i="40" s="1"/>
  <c r="Q11" i="40"/>
  <c r="Q30" i="40"/>
  <c r="Q21" i="40"/>
  <c r="Q23" i="40"/>
  <c r="Q20" i="40"/>
  <c r="Q15" i="40"/>
  <c r="Q35" i="40"/>
  <c r="Q34" i="40"/>
  <c r="Q27" i="40"/>
  <c r="Q25" i="40"/>
  <c r="Q22" i="40"/>
  <c r="Q19" i="40"/>
  <c r="Q17" i="40"/>
  <c r="Q16" i="40"/>
  <c r="Q14" i="40"/>
  <c r="Q12" i="40"/>
  <c r="Q36" i="40"/>
  <c r="Q33" i="40"/>
  <c r="Q31" i="40"/>
  <c r="Q24" i="40"/>
  <c r="L18" i="40" l="1"/>
  <c r="H18" i="40"/>
  <c r="L30" i="40"/>
  <c r="L31" i="40" s="1"/>
  <c r="L24" i="40"/>
  <c r="L25" i="40" s="1"/>
  <c r="Q26" i="40"/>
  <c r="Q13" i="40"/>
  <c r="Q43" i="40" s="1"/>
  <c r="Q44" i="40" s="1"/>
  <c r="Q28" i="40"/>
  <c r="L12" i="40"/>
  <c r="L13" i="40" s="1"/>
  <c r="Q37" i="40"/>
  <c r="Q29" i="40"/>
  <c r="Q32" i="40"/>
  <c r="L19" i="40"/>
</calcChain>
</file>

<file path=xl/sharedStrings.xml><?xml version="1.0" encoding="utf-8"?>
<sst xmlns="http://schemas.openxmlformats.org/spreadsheetml/2006/main" count="723" uniqueCount="41">
  <si>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</si>
  <si>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</si>
  <si>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</si>
  <si>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</si>
  <si>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</si>
  <si>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</si>
  <si>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</si>
  <si>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</si>
  <si>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</si>
  <si>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</si>
  <si>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</si>
  <si>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</si>
  <si>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</si>
  <si>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</si>
  <si>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</si>
  <si>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</si>
  <si>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</si>
  <si>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</si>
  <si>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m3  --&gt;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</si>
  <si>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</si>
  <si>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</si>
  <si>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</si>
  <si>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</si>
  <si>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</si>
  <si>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</si>
  <si>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</si>
  <si>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</si>
  <si>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</si>
  <si>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</si>
  <si>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</si>
  <si>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</si>
  <si>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</si>
  <si>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</si>
  <si>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m3/d</t>
  </si>
  <si>
    <t>m3/mes</t>
  </si>
  <si>
    <t>31-04-2022</t>
  </si>
  <si>
    <t>Aporte  1 al 7 de Mayo</t>
  </si>
  <si>
    <t>Aporte 8 al 14 de Mayo</t>
  </si>
  <si>
    <t>Aporte 15 al 21 de Mayo</t>
  </si>
  <si>
    <t>Aporte 22 al 28 de Mayo</t>
  </si>
  <si>
    <t>Aporte 29 al 31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</si>
</sst>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8" tint="0.59999389629810485"/>
        <bgColor rgb="FF000000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56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0" fontId="1" fillId="7" borderId="62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1" xfId="0" applyBorder="1"/>
    <xf numFmtId="3" fontId="1" fillId="5" borderId="35" xfId="0" applyNumberFormat="1" applyFont="1" applyFill="1" applyBorder="1"/>
    <xf numFmtId="0" fontId="1" fillId="5" borderId="36" xfId="0" applyFont="1" applyFill="1" applyBorder="1"/>
    <xf numFmtId="3" fontId="1" fillId="7" borderId="62" xfId="0" applyNumberFormat="1" applyFont="1" applyFill="1" applyBorder="1" applyAlignment="1">
      <alignment horizontal="center" vertical="center"/>
    </xf>
    <xf numFmtId="1" fontId="1" fillId="6" borderId="61" xfId="0" applyNumberFormat="1" applyFont="1" applyFill="1" applyBorder="1" applyAlignment="1">
      <alignment horizontal="center" vertical="center"/>
    </xf>
    <xf numFmtId="1" fontId="1" fillId="6" borderId="62" xfId="0" applyNumberFormat="1" applyFont="1" applyFill="1" applyBorder="1" applyAlignment="1">
      <alignment horizontal="center" vertical="center"/>
    </xf>
    <xf numFmtId="3" fontId="1" fillId="6" borderId="61" xfId="0" applyNumberFormat="1" applyFont="1" applyFill="1" applyBorder="1" applyAlignment="1">
      <alignment horizontal="center" vertical="center"/>
    </xf>
    <xf numFmtId="3" fontId="1" fillId="6" borderId="62" xfId="0" applyNumberFormat="1" applyFont="1" applyFill="1" applyBorder="1" applyAlignment="1">
      <alignment horizontal="center" vertical="center"/>
    </xf>
    <xf numFmtId="3" fontId="1" fillId="6" borderId="62" xfId="0" applyNumberFormat="1" applyFont="1" applyFill="1" applyBorder="1" applyAlignment="1" applyProtection="1">
      <alignment horizontal="center" vertical="center"/>
      <protection locked="0"/>
    </xf>
    <xf numFmtId="3" fontId="1" fillId="6" borderId="1" xfId="0" applyNumberFormat="1" applyFont="1" applyFill="1" applyBorder="1" applyAlignment="1" applyProtection="1">
      <alignment horizontal="center" vertical="center"/>
      <protection locked="0"/>
    </xf>
    <xf numFmtId="0" fontId="10" fillId="8" borderId="63" xfId="0" applyFont="1" applyFill="1" applyBorder="1" applyAlignment="1">
      <alignment horizontal="center" vertical="center"/>
    </xf>
    <xf numFmtId="0" fontId="10" fillId="9" borderId="63" xfId="0" applyFont="1" applyFill="1" applyBorder="1" applyAlignment="1">
      <alignment horizontal="center" vertical="center"/>
    </xf>
    <xf numFmtId="0" fontId="11" fillId="8" borderId="63" xfId="0" applyFont="1" applyFill="1" applyBorder="1" applyAlignment="1" applyProtection="1">
      <alignment horizontal="center" vertical="center"/>
      <protection locked="0"/>
    </xf>
    <xf numFmtId="3" fontId="1" fillId="6" borderId="61" xfId="0" applyNumberFormat="1" applyFont="1" applyFill="1" applyBorder="1" applyAlignment="1" applyProtection="1">
      <alignment horizontal="center" vertical="center"/>
      <protection locked="0"/>
    </xf>
    <xf numFmtId="3" fontId="10" fillId="8" borderId="63" xfId="0" applyNumberFormat="1" applyFont="1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167" fontId="9" fillId="5" borderId="38" xfId="1" applyNumberFormat="1" applyFont="1" applyFill="1" applyBorder="1" applyAlignment="1">
      <alignment horizontal="center"/>
    </xf>
    <xf numFmtId="3" fontId="9" fillId="5" borderId="43" xfId="0" applyNumberFormat="1" applyFont="1" applyFill="1" applyBorder="1"/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2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B24" zoomScale="90" zoomScaleNormal="90" workbookViewId="0">
      <selection activeCell="O46" sqref="O46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59" t="s">
        <v>0</v>
      </c>
      <c r="D4" s="1"/>
      <c r="E4" s="1"/>
      <c r="F4" s="1"/>
      <c r="G4" s="1"/>
      <c r="H4" s="1"/>
      <c r="I4" s="1"/>
      <c r="J4" s="1"/>
      <c r="K4" s="1"/>
      <c r="L4" s="59"/>
      <c r="M4" s="1"/>
      <c r="N4" s="1"/>
      <c r="O4" s="59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59" t="s">
        <v>2</v>
      </c>
      <c r="D5" s="59"/>
      <c r="E5" s="59"/>
      <c r="F5" s="59"/>
      <c r="G5" s="59"/>
      <c r="H5" s="59"/>
      <c r="I5" s="1"/>
      <c r="J5" s="1"/>
      <c r="K5" s="1"/>
      <c r="L5" s="59"/>
      <c r="M5" s="1"/>
      <c r="N5" s="1"/>
      <c r="O5" s="59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8" t="s">
        <v>4</v>
      </c>
      <c r="D8" s="118" t="s">
        <v>5</v>
      </c>
      <c r="E8" s="46" t="s">
        <v>6</v>
      </c>
      <c r="F8" s="118" t="s">
        <v>7</v>
      </c>
      <c r="G8" s="122" t="s">
        <v>8</v>
      </c>
      <c r="H8" s="123"/>
      <c r="I8" s="1"/>
      <c r="J8" s="1"/>
      <c r="K8" s="59" t="s">
        <v>9</v>
      </c>
      <c r="L8" s="63"/>
      <c r="M8" s="63"/>
      <c r="N8" s="63"/>
      <c r="O8" s="120" t="s">
        <v>10</v>
      </c>
      <c r="P8" s="118" t="s">
        <v>11</v>
      </c>
      <c r="Q8" s="120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9"/>
      <c r="D9" s="119"/>
      <c r="E9" s="83" t="s">
        <v>13</v>
      </c>
      <c r="F9" s="119"/>
      <c r="G9" s="124"/>
      <c r="H9" s="125"/>
      <c r="I9" s="1"/>
      <c r="J9" s="1"/>
      <c r="K9" s="1"/>
      <c r="L9" s="63"/>
      <c r="M9" s="63"/>
      <c r="N9" s="63"/>
      <c r="O9" s="121"/>
      <c r="P9" s="119"/>
      <c r="Q9" s="121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0">
        <v>45046</v>
      </c>
      <c r="E10" s="81">
        <v>0.33333333333333331</v>
      </c>
      <c r="F10" s="82">
        <v>2444664</v>
      </c>
      <c r="G10" s="68" t="s">
        <v>33</v>
      </c>
      <c r="H10" s="68" t="s">
        <v>15</v>
      </c>
      <c r="I10" s="1"/>
      <c r="J10" s="1"/>
      <c r="K10" s="1"/>
      <c r="L10" s="63"/>
      <c r="M10" s="63"/>
      <c r="N10" s="63"/>
      <c r="O10" s="78" t="s">
        <v>15</v>
      </c>
      <c r="P10" s="46" t="s">
        <v>14</v>
      </c>
      <c r="Q10" s="78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45047</v>
      </c>
      <c r="E11" s="60">
        <v>0.33333333333333331</v>
      </c>
      <c r="F11" s="49">
        <f>'Día 1'!C16</f>
        <v>2447530</v>
      </c>
      <c r="G11" s="49">
        <f>F11-F10</f>
        <v>2866</v>
      </c>
      <c r="H11" s="50">
        <f>G11*1000/24/60/60</f>
        <v>33.171296296296298</v>
      </c>
      <c r="I11" s="1"/>
      <c r="J11" s="1"/>
      <c r="K11" s="115" t="s">
        <v>36</v>
      </c>
      <c r="L11" s="116"/>
      <c r="M11" s="117"/>
      <c r="O11" s="49">
        <v>30</v>
      </c>
      <c r="P11" s="49">
        <f>O11*60*60*24/1000</f>
        <v>2592</v>
      </c>
      <c r="Q11" s="49">
        <f t="shared" ref="Q11:Q40" si="0">G11</f>
        <v>2866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45048</v>
      </c>
      <c r="E12" s="60">
        <v>0.33333333333333331</v>
      </c>
      <c r="F12" s="49">
        <f>'Día 2'!C16</f>
        <v>2450394</v>
      </c>
      <c r="G12" s="49">
        <f t="shared" ref="G12:G41" si="1">F12-F11</f>
        <v>2864</v>
      </c>
      <c r="H12" s="50">
        <f t="shared" ref="H12:H41" si="2">G12*1000/24/60/60</f>
        <v>33.148148148148145</v>
      </c>
      <c r="I12" s="1"/>
      <c r="K12" s="61"/>
      <c r="L12" s="67">
        <f>SUM(G11:G17)</f>
        <v>20213</v>
      </c>
      <c r="M12" s="69" t="s">
        <v>14</v>
      </c>
      <c r="N12" s="66"/>
      <c r="O12" s="49">
        <v>30</v>
      </c>
      <c r="P12" s="49">
        <f t="shared" ref="P12:P39" si="3">O12*60*60*24/1000</f>
        <v>2592</v>
      </c>
      <c r="Q12" s="49">
        <f t="shared" si="0"/>
        <v>2864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45049</v>
      </c>
      <c r="E13" s="60">
        <v>0.33333333333333331</v>
      </c>
      <c r="F13" s="49">
        <f>'Día 3'!C16</f>
        <v>2453305</v>
      </c>
      <c r="G13" s="49">
        <f t="shared" si="1"/>
        <v>2911</v>
      </c>
      <c r="H13" s="50">
        <f t="shared" si="2"/>
        <v>33.692129629629633</v>
      </c>
      <c r="I13" s="1"/>
      <c r="J13" s="1"/>
      <c r="K13" s="61"/>
      <c r="L13" s="72">
        <f>L12*1000/7/24/60/60</f>
        <v>33.420965608465607</v>
      </c>
      <c r="M13" s="72" t="s">
        <v>15</v>
      </c>
      <c r="N13" s="66"/>
      <c r="O13" s="49">
        <v>30</v>
      </c>
      <c r="P13" s="49">
        <f t="shared" si="3"/>
        <v>2592</v>
      </c>
      <c r="Q13" s="49">
        <f t="shared" si="0"/>
        <v>2911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45050</v>
      </c>
      <c r="E14" s="60">
        <v>0.33333333333333331</v>
      </c>
      <c r="F14" s="49">
        <f>'Día 4'!C16</f>
        <v>2456207</v>
      </c>
      <c r="G14" s="49">
        <f t="shared" si="1"/>
        <v>2902</v>
      </c>
      <c r="H14" s="50">
        <f t="shared" si="2"/>
        <v>33.587962962962962</v>
      </c>
      <c r="I14" s="1"/>
      <c r="J14" s="1"/>
      <c r="K14" s="62"/>
      <c r="L14" s="70"/>
      <c r="M14" s="71"/>
      <c r="N14" s="66"/>
      <c r="O14" s="49">
        <v>30</v>
      </c>
      <c r="P14" s="49">
        <f t="shared" si="3"/>
        <v>2592</v>
      </c>
      <c r="Q14" s="49">
        <f t="shared" si="0"/>
        <v>2902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45051</v>
      </c>
      <c r="E15" s="60">
        <v>0.33333333333333331</v>
      </c>
      <c r="F15" s="49">
        <f>'Día 5'!C16</f>
        <v>2459081</v>
      </c>
      <c r="G15" s="49">
        <f t="shared" si="1"/>
        <v>2874</v>
      </c>
      <c r="H15" s="50">
        <f t="shared" si="2"/>
        <v>33.263888888888886</v>
      </c>
      <c r="I15" s="1"/>
      <c r="J15" s="1"/>
      <c r="K15" s="1"/>
      <c r="L15" s="67"/>
      <c r="M15" s="65"/>
      <c r="N15" s="66"/>
      <c r="O15" s="49">
        <v>30</v>
      </c>
      <c r="P15" s="49">
        <f t="shared" si="3"/>
        <v>2592</v>
      </c>
      <c r="Q15" s="49">
        <f t="shared" si="0"/>
        <v>2874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45052</v>
      </c>
      <c r="E16" s="60">
        <v>0.33333333333333331</v>
      </c>
      <c r="F16" s="49">
        <f>'DÍa 6'!C16</f>
        <v>2461978</v>
      </c>
      <c r="G16" s="49">
        <f t="shared" si="1"/>
        <v>2897</v>
      </c>
      <c r="H16" s="50">
        <f t="shared" si="2"/>
        <v>33.530092592592588</v>
      </c>
      <c r="I16" s="1"/>
      <c r="J16" s="1"/>
      <c r="K16" s="1"/>
      <c r="L16" s="67"/>
      <c r="M16" s="65"/>
      <c r="N16" s="66"/>
      <c r="O16" s="49">
        <v>30</v>
      </c>
      <c r="P16" s="49">
        <f t="shared" si="3"/>
        <v>2592</v>
      </c>
      <c r="Q16" s="49">
        <f t="shared" si="0"/>
        <v>2897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45053</v>
      </c>
      <c r="E17" s="60">
        <v>0.33333333333333331</v>
      </c>
      <c r="F17" s="49">
        <f>'Día 7'!C16</f>
        <v>2464877</v>
      </c>
      <c r="G17" s="49">
        <f t="shared" si="1"/>
        <v>2899</v>
      </c>
      <c r="H17" s="50">
        <f t="shared" si="2"/>
        <v>33.55324074074074</v>
      </c>
      <c r="I17" s="1"/>
      <c r="J17" s="1"/>
      <c r="K17" s="115" t="s">
        <v>37</v>
      </c>
      <c r="L17" s="116"/>
      <c r="M17" s="117"/>
      <c r="N17" s="66"/>
      <c r="O17" s="49">
        <v>30</v>
      </c>
      <c r="P17" s="49">
        <f t="shared" si="3"/>
        <v>2592</v>
      </c>
      <c r="Q17" s="49">
        <f t="shared" si="0"/>
        <v>2899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45054</v>
      </c>
      <c r="E18" s="60">
        <v>0.33333333333333331</v>
      </c>
      <c r="F18" s="49">
        <f>'Día 8'!C16</f>
        <v>2467719</v>
      </c>
      <c r="G18" s="49">
        <f>F18-F17</f>
        <v>2842</v>
      </c>
      <c r="H18" s="50">
        <f>G18*1000/24/60/60</f>
        <v>32.893518518518519</v>
      </c>
      <c r="I18" s="1"/>
      <c r="K18" s="61"/>
      <c r="L18" s="67">
        <f>SUM(G18:G24)</f>
        <v>19890</v>
      </c>
      <c r="M18" s="69" t="s">
        <v>14</v>
      </c>
      <c r="N18" s="66"/>
      <c r="O18" s="49">
        <v>30</v>
      </c>
      <c r="P18" s="49">
        <f t="shared" si="3"/>
        <v>2592</v>
      </c>
      <c r="Q18" s="49">
        <f t="shared" si="0"/>
        <v>2842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45055</v>
      </c>
      <c r="E19" s="60">
        <v>0.33333333333333331</v>
      </c>
      <c r="F19" s="49">
        <f>'Día 9'!C16</f>
        <v>2470581</v>
      </c>
      <c r="G19" s="49">
        <f t="shared" si="1"/>
        <v>2862</v>
      </c>
      <c r="H19" s="50">
        <f t="shared" si="2"/>
        <v>33.125</v>
      </c>
      <c r="I19" s="1"/>
      <c r="J19" s="1"/>
      <c r="K19" s="61"/>
      <c r="L19" s="72">
        <f>L18*1000/7/24/60/60</f>
        <v>32.886904761904766</v>
      </c>
      <c r="M19" s="72" t="s">
        <v>15</v>
      </c>
      <c r="N19" s="66"/>
      <c r="O19" s="49">
        <v>30</v>
      </c>
      <c r="P19" s="49">
        <f t="shared" si="3"/>
        <v>2592</v>
      </c>
      <c r="Q19" s="49">
        <f t="shared" si="0"/>
        <v>2862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45056</v>
      </c>
      <c r="E20" s="60">
        <v>0.33333333333333331</v>
      </c>
      <c r="F20" s="49">
        <f>'Día 10'!C16</f>
        <v>2473442</v>
      </c>
      <c r="G20" s="49">
        <f t="shared" si="1"/>
        <v>2861</v>
      </c>
      <c r="H20" s="50">
        <f t="shared" si="2"/>
        <v>33.113425925925924</v>
      </c>
      <c r="I20" s="1"/>
      <c r="J20" s="1"/>
      <c r="K20" s="62"/>
      <c r="L20" s="70"/>
      <c r="M20" s="71"/>
      <c r="N20" s="66"/>
      <c r="O20" s="49">
        <v>30</v>
      </c>
      <c r="P20" s="49">
        <f t="shared" si="3"/>
        <v>2592</v>
      </c>
      <c r="Q20" s="49">
        <f t="shared" si="0"/>
        <v>2861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45057</v>
      </c>
      <c r="E21" s="60">
        <v>0.33333333333333331</v>
      </c>
      <c r="F21" s="49">
        <f>'Día 11'!C16</f>
        <v>2476264</v>
      </c>
      <c r="G21" s="49">
        <f t="shared" si="1"/>
        <v>2822</v>
      </c>
      <c r="H21" s="50">
        <f t="shared" si="2"/>
        <v>32.662037037037038</v>
      </c>
      <c r="I21" s="1"/>
      <c r="J21" s="1"/>
      <c r="K21" s="1"/>
      <c r="L21" s="64"/>
      <c r="M21" s="65"/>
      <c r="N21" s="66"/>
      <c r="O21" s="49">
        <v>30</v>
      </c>
      <c r="P21" s="49">
        <f t="shared" si="3"/>
        <v>2592</v>
      </c>
      <c r="Q21" s="49">
        <f t="shared" si="0"/>
        <v>2822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45058</v>
      </c>
      <c r="E22" s="60">
        <v>0.33333333333333331</v>
      </c>
      <c r="F22" s="49">
        <f>'Día 12'!C16</f>
        <v>2479072</v>
      </c>
      <c r="G22" s="49">
        <f t="shared" si="1"/>
        <v>2808</v>
      </c>
      <c r="H22" s="50">
        <f t="shared" si="2"/>
        <v>32.5</v>
      </c>
      <c r="I22" s="1"/>
      <c r="J22" s="1"/>
      <c r="K22" s="1"/>
      <c r="L22" s="64"/>
      <c r="M22" s="65"/>
      <c r="N22" s="66"/>
      <c r="O22" s="49">
        <v>30</v>
      </c>
      <c r="P22" s="49">
        <f t="shared" si="3"/>
        <v>2592</v>
      </c>
      <c r="Q22" s="49">
        <f t="shared" si="0"/>
        <v>2808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45059</v>
      </c>
      <c r="E23" s="60">
        <v>0.33333333333333331</v>
      </c>
      <c r="F23" s="49">
        <f>'Día 13'!C16</f>
        <v>2481896</v>
      </c>
      <c r="G23" s="49">
        <f t="shared" si="1"/>
        <v>2824</v>
      </c>
      <c r="H23" s="50">
        <f t="shared" si="2"/>
        <v>32.685185185185183</v>
      </c>
      <c r="I23" s="1"/>
      <c r="J23" s="1"/>
      <c r="K23" s="115" t="s">
        <v>38</v>
      </c>
      <c r="L23" s="116"/>
      <c r="M23" s="117"/>
      <c r="N23" s="66"/>
      <c r="O23" s="49">
        <v>30</v>
      </c>
      <c r="P23" s="49">
        <f t="shared" si="3"/>
        <v>2592</v>
      </c>
      <c r="Q23" s="49">
        <f t="shared" si="0"/>
        <v>2824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45060</v>
      </c>
      <c r="E24" s="60">
        <v>0.33333333333333331</v>
      </c>
      <c r="F24" s="49">
        <f>'Día 14'!C16</f>
        <v>2484767</v>
      </c>
      <c r="G24" s="49">
        <f t="shared" si="1"/>
        <v>2871</v>
      </c>
      <c r="H24" s="50">
        <f t="shared" si="2"/>
        <v>33.229166666666664</v>
      </c>
      <c r="I24" s="1"/>
      <c r="K24" s="61"/>
      <c r="L24" s="67">
        <f>SUM(G25:G31)</f>
        <v>19100</v>
      </c>
      <c r="M24" s="69" t="s">
        <v>14</v>
      </c>
      <c r="N24" s="66"/>
      <c r="O24" s="49">
        <v>30</v>
      </c>
      <c r="P24" s="49">
        <f t="shared" si="3"/>
        <v>2592</v>
      </c>
      <c r="Q24" s="49">
        <f t="shared" si="0"/>
        <v>2871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45061</v>
      </c>
      <c r="E25" s="60">
        <v>0.33333333333333331</v>
      </c>
      <c r="F25" s="49">
        <f>'Día 15'!C16</f>
        <v>2487474</v>
      </c>
      <c r="G25" s="49">
        <f t="shared" si="1"/>
        <v>2707</v>
      </c>
      <c r="H25" s="50">
        <f t="shared" si="2"/>
        <v>31.331018518518519</v>
      </c>
      <c r="I25" s="1"/>
      <c r="J25" s="1"/>
      <c r="K25" s="61"/>
      <c r="L25" s="72">
        <f>L24*1000/7/24/60/60</f>
        <v>31.580687830687832</v>
      </c>
      <c r="M25" s="72" t="s">
        <v>15</v>
      </c>
      <c r="N25" s="66"/>
      <c r="O25" s="49">
        <v>30</v>
      </c>
      <c r="P25" s="49">
        <f t="shared" si="3"/>
        <v>2592</v>
      </c>
      <c r="Q25" s="49">
        <f t="shared" si="0"/>
        <v>2707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45062</v>
      </c>
      <c r="E26" s="60">
        <v>0.33333333333333331</v>
      </c>
      <c r="F26" s="49">
        <f>'Día 16'!C16</f>
        <v>2490214</v>
      </c>
      <c r="G26" s="49">
        <f t="shared" si="1"/>
        <v>2740</v>
      </c>
      <c r="H26" s="50">
        <f t="shared" si="2"/>
        <v>31.712962962962965</v>
      </c>
      <c r="I26" s="1"/>
      <c r="J26" s="1"/>
      <c r="K26" s="62"/>
      <c r="L26" s="70"/>
      <c r="M26" s="71"/>
      <c r="N26" s="66"/>
      <c r="O26" s="49">
        <v>30</v>
      </c>
      <c r="P26" s="49">
        <f t="shared" si="3"/>
        <v>2592</v>
      </c>
      <c r="Q26" s="49">
        <f t="shared" si="0"/>
        <v>2740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45063</v>
      </c>
      <c r="E27" s="60">
        <v>0.33333333333333331</v>
      </c>
      <c r="F27" s="49">
        <f>'Día 17'!C16</f>
        <v>2492953</v>
      </c>
      <c r="G27" s="49">
        <f t="shared" si="1"/>
        <v>2739</v>
      </c>
      <c r="H27" s="50">
        <f t="shared" si="2"/>
        <v>31.701388888888889</v>
      </c>
      <c r="I27" s="1"/>
      <c r="J27" s="1"/>
      <c r="K27" s="1"/>
      <c r="L27" s="64"/>
      <c r="M27" s="65"/>
      <c r="N27" s="66"/>
      <c r="O27" s="49">
        <v>30</v>
      </c>
      <c r="P27" s="49">
        <f t="shared" si="3"/>
        <v>2592</v>
      </c>
      <c r="Q27" s="49">
        <f t="shared" si="0"/>
        <v>2739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45064</v>
      </c>
      <c r="E28" s="60">
        <v>0.33333333333333331</v>
      </c>
      <c r="F28" s="49">
        <f>'Día 18'!C16</f>
        <v>2495673</v>
      </c>
      <c r="G28" s="49">
        <f t="shared" si="1"/>
        <v>2720</v>
      </c>
      <c r="H28" s="50">
        <f t="shared" si="2"/>
        <v>31.481481481481481</v>
      </c>
      <c r="I28" s="1"/>
      <c r="J28" s="1"/>
      <c r="K28" s="1"/>
      <c r="L28" s="64"/>
      <c r="M28" s="65"/>
      <c r="N28" s="66"/>
      <c r="O28" s="49">
        <v>30</v>
      </c>
      <c r="P28" s="49">
        <f t="shared" si="3"/>
        <v>2592</v>
      </c>
      <c r="Q28" s="49">
        <f t="shared" si="0"/>
        <v>2720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45065</v>
      </c>
      <c r="E29" s="60">
        <v>0.33333333333333331</v>
      </c>
      <c r="F29" s="49">
        <f>'Día 19'!C16</f>
        <v>2498412</v>
      </c>
      <c r="G29" s="49">
        <f t="shared" si="1"/>
        <v>2739</v>
      </c>
      <c r="H29" s="50">
        <f t="shared" si="2"/>
        <v>31.701388888888889</v>
      </c>
      <c r="I29" s="1"/>
      <c r="J29" s="1"/>
      <c r="K29" s="115" t="s">
        <v>39</v>
      </c>
      <c r="L29" s="116"/>
      <c r="M29" s="117"/>
      <c r="N29" s="66"/>
      <c r="O29" s="49">
        <v>30</v>
      </c>
      <c r="P29" s="49">
        <f t="shared" si="3"/>
        <v>2592</v>
      </c>
      <c r="Q29" s="49">
        <f t="shared" si="0"/>
        <v>2739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45066</v>
      </c>
      <c r="E30" s="60">
        <v>0.33333333333333331</v>
      </c>
      <c r="F30" s="49">
        <f>'Día 20'!C16</f>
        <v>2501151</v>
      </c>
      <c r="G30" s="49">
        <f t="shared" si="1"/>
        <v>2739</v>
      </c>
      <c r="H30" s="50">
        <f t="shared" si="2"/>
        <v>31.701388888888889</v>
      </c>
      <c r="I30" s="1"/>
      <c r="K30" s="61"/>
      <c r="L30" s="67">
        <f>SUM(G32:G38)</f>
        <v>18673</v>
      </c>
      <c r="M30" s="69" t="s">
        <v>14</v>
      </c>
      <c r="N30" s="66"/>
      <c r="O30" s="49">
        <v>30</v>
      </c>
      <c r="P30" s="49">
        <f t="shared" si="3"/>
        <v>2592</v>
      </c>
      <c r="Q30" s="49">
        <f t="shared" si="0"/>
        <v>2739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45067</v>
      </c>
      <c r="E31" s="60">
        <v>0.33333333333333331</v>
      </c>
      <c r="F31" s="49">
        <f>'Día 21'!C16</f>
        <v>2503867</v>
      </c>
      <c r="G31" s="49">
        <f t="shared" si="1"/>
        <v>2716</v>
      </c>
      <c r="H31" s="50">
        <f t="shared" si="2"/>
        <v>31.435185185185183</v>
      </c>
      <c r="I31" s="1"/>
      <c r="J31" s="1"/>
      <c r="K31" s="61"/>
      <c r="L31" s="72">
        <f>L30*1000/7/24/60/60</f>
        <v>30.874669312169313</v>
      </c>
      <c r="M31" s="72" t="s">
        <v>15</v>
      </c>
      <c r="N31" s="66"/>
      <c r="O31" s="49">
        <v>30</v>
      </c>
      <c r="P31" s="49">
        <f t="shared" si="3"/>
        <v>2592</v>
      </c>
      <c r="Q31" s="49">
        <f t="shared" si="0"/>
        <v>2716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45068</v>
      </c>
      <c r="E32" s="60">
        <v>0.33333333333333331</v>
      </c>
      <c r="F32" s="49">
        <f>'Día 22'!C16</f>
        <v>2506508</v>
      </c>
      <c r="G32" s="49">
        <f t="shared" si="1"/>
        <v>2641</v>
      </c>
      <c r="H32" s="50">
        <f t="shared" si="2"/>
        <v>30.56712962962963</v>
      </c>
      <c r="I32" s="1"/>
      <c r="J32" s="1"/>
      <c r="K32" s="62"/>
      <c r="L32" s="70"/>
      <c r="M32" s="71"/>
      <c r="N32" s="66"/>
      <c r="O32" s="49">
        <v>30</v>
      </c>
      <c r="P32" s="49">
        <f t="shared" si="3"/>
        <v>2592</v>
      </c>
      <c r="Q32" s="49">
        <f t="shared" si="0"/>
        <v>2641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45069</v>
      </c>
      <c r="E33" s="60">
        <v>0.33333333333333331</v>
      </c>
      <c r="F33" s="49">
        <f>'Día 23'!C16</f>
        <v>2509216</v>
      </c>
      <c r="G33" s="49">
        <f t="shared" si="1"/>
        <v>2708</v>
      </c>
      <c r="H33" s="50">
        <f t="shared" si="2"/>
        <v>31.342592592592592</v>
      </c>
      <c r="I33" s="1"/>
      <c r="J33" s="1"/>
      <c r="K33" s="1"/>
      <c r="L33" s="64"/>
      <c r="M33" s="65"/>
      <c r="N33" s="66"/>
      <c r="O33" s="49">
        <v>30</v>
      </c>
      <c r="P33" s="49">
        <f t="shared" si="3"/>
        <v>2592</v>
      </c>
      <c r="Q33" s="49">
        <f t="shared" si="0"/>
        <v>2708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45070</v>
      </c>
      <c r="E34" s="60">
        <v>0.33333333333333331</v>
      </c>
      <c r="F34" s="49">
        <f>'Día 24'!C16</f>
        <v>2511880</v>
      </c>
      <c r="G34" s="49">
        <f t="shared" si="1"/>
        <v>2664</v>
      </c>
      <c r="H34" s="50">
        <f t="shared" si="2"/>
        <v>30.833333333333332</v>
      </c>
      <c r="I34" s="1"/>
      <c r="J34" s="1"/>
      <c r="K34" s="1"/>
      <c r="L34" s="64"/>
      <c r="M34" s="65"/>
      <c r="N34" s="66"/>
      <c r="O34" s="49">
        <v>30</v>
      </c>
      <c r="P34" s="49">
        <f t="shared" si="3"/>
        <v>2592</v>
      </c>
      <c r="Q34" s="49">
        <f t="shared" si="0"/>
        <v>2664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45071</v>
      </c>
      <c r="E35" s="60">
        <v>0.33333333333333331</v>
      </c>
      <c r="F35" s="49">
        <f>'Día 25'!C16</f>
        <v>2514535</v>
      </c>
      <c r="G35" s="49">
        <f t="shared" si="1"/>
        <v>2655</v>
      </c>
      <c r="H35" s="50">
        <f t="shared" si="2"/>
        <v>30.729166666666668</v>
      </c>
      <c r="I35" s="1"/>
      <c r="J35" s="1"/>
      <c r="K35" s="115" t="s">
        <v>40</v>
      </c>
      <c r="L35" s="116"/>
      <c r="M35" s="117"/>
      <c r="N35" s="66"/>
      <c r="O35" s="49">
        <v>30</v>
      </c>
      <c r="P35" s="49">
        <f t="shared" si="3"/>
        <v>2592</v>
      </c>
      <c r="Q35" s="49">
        <f t="shared" si="0"/>
        <v>2655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45072</v>
      </c>
      <c r="E36" s="60">
        <v>0.33333333333333331</v>
      </c>
      <c r="F36" s="49">
        <f>'Día 26'!C16</f>
        <v>2517170</v>
      </c>
      <c r="G36" s="49">
        <f t="shared" si="1"/>
        <v>2635</v>
      </c>
      <c r="H36" s="50">
        <f t="shared" si="2"/>
        <v>30.497685185185183</v>
      </c>
      <c r="I36" s="1"/>
      <c r="K36" s="61"/>
      <c r="L36" s="67">
        <f>SUM(G39:G41)</f>
        <v>8417</v>
      </c>
      <c r="M36" s="69" t="s">
        <v>14</v>
      </c>
      <c r="N36" s="66"/>
      <c r="O36" s="49">
        <v>30</v>
      </c>
      <c r="P36" s="49">
        <f t="shared" si="3"/>
        <v>2592</v>
      </c>
      <c r="Q36" s="49">
        <f t="shared" si="0"/>
        <v>2635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45073</v>
      </c>
      <c r="E37" s="60">
        <v>0.33333333333333331</v>
      </c>
      <c r="F37" s="49">
        <f>'Día 27'!C16</f>
        <v>2519836</v>
      </c>
      <c r="G37" s="49">
        <f t="shared" si="1"/>
        <v>2666</v>
      </c>
      <c r="H37" s="50">
        <f t="shared" si="2"/>
        <v>30.856481481481481</v>
      </c>
      <c r="I37" s="1"/>
      <c r="J37" s="1"/>
      <c r="K37" s="61"/>
      <c r="L37" s="72">
        <f>L36*1000/3/24/60/60</f>
        <v>32.472993827160487</v>
      </c>
      <c r="M37" s="72" t="s">
        <v>15</v>
      </c>
      <c r="N37" s="66"/>
      <c r="O37" s="49">
        <v>30</v>
      </c>
      <c r="P37" s="49">
        <f t="shared" si="3"/>
        <v>2592</v>
      </c>
      <c r="Q37" s="49">
        <f t="shared" si="0"/>
        <v>2666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45074</v>
      </c>
      <c r="E38" s="60">
        <v>0.33333333333333331</v>
      </c>
      <c r="F38" s="49">
        <f>'Día 28'!C16</f>
        <v>2522540</v>
      </c>
      <c r="G38" s="49">
        <f t="shared" si="1"/>
        <v>2704</v>
      </c>
      <c r="H38" s="50">
        <f t="shared" si="2"/>
        <v>31.296296296296298</v>
      </c>
      <c r="I38" s="1"/>
      <c r="J38" s="1"/>
      <c r="K38" s="62"/>
      <c r="L38" s="70"/>
      <c r="M38" s="71"/>
      <c r="N38" s="66"/>
      <c r="O38" s="49">
        <v>30</v>
      </c>
      <c r="P38" s="49">
        <f t="shared" si="3"/>
        <v>2592</v>
      </c>
      <c r="Q38" s="49">
        <f t="shared" si="0"/>
        <v>2704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45075</v>
      </c>
      <c r="E39" s="60">
        <v>0.33333333333333331</v>
      </c>
      <c r="F39" s="49">
        <f>'Día 29'!C16</f>
        <v>2525256</v>
      </c>
      <c r="G39" s="49">
        <f t="shared" si="1"/>
        <v>2716</v>
      </c>
      <c r="H39" s="50">
        <f t="shared" si="2"/>
        <v>31.435185185185183</v>
      </c>
      <c r="I39" s="1"/>
      <c r="J39" s="1"/>
      <c r="K39" s="1"/>
      <c r="L39" s="64"/>
      <c r="M39" s="65"/>
      <c r="N39" s="66"/>
      <c r="O39" s="49">
        <v>30</v>
      </c>
      <c r="P39" s="49">
        <f t="shared" si="3"/>
        <v>2592</v>
      </c>
      <c r="Q39" s="49">
        <f t="shared" si="0"/>
        <v>2716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45076</v>
      </c>
      <c r="E40" s="60">
        <v>0.33333333333333298</v>
      </c>
      <c r="F40" s="49">
        <f>'Día 30'!C16</f>
        <v>2528006</v>
      </c>
      <c r="G40" s="49">
        <f t="shared" si="1"/>
        <v>2750</v>
      </c>
      <c r="H40" s="50">
        <f t="shared" si="2"/>
        <v>31.828703703703702</v>
      </c>
      <c r="I40" s="1"/>
      <c r="J40" s="1"/>
      <c r="K40" s="1"/>
      <c r="L40" s="64"/>
      <c r="M40" s="65"/>
      <c r="N40" s="66"/>
      <c r="O40" s="49">
        <v>30</v>
      </c>
      <c r="P40" s="49">
        <f t="shared" ref="P40" si="4">O40*60*60*24/1000</f>
        <v>2592</v>
      </c>
      <c r="Q40" s="49">
        <f t="shared" si="0"/>
        <v>2750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47">
        <v>31</v>
      </c>
      <c r="D41" s="48">
        <v>45077</v>
      </c>
      <c r="E41" s="60">
        <v>0.33333333333333298</v>
      </c>
      <c r="F41" s="49">
        <f>'Día 31'!C16</f>
        <v>2530957</v>
      </c>
      <c r="G41" s="49">
        <f t="shared" si="1"/>
        <v>2951</v>
      </c>
      <c r="H41" s="50">
        <f t="shared" si="2"/>
        <v>34.155092592592595</v>
      </c>
      <c r="I41" s="1"/>
      <c r="J41" s="1"/>
      <c r="K41" s="1"/>
      <c r="L41" s="1"/>
      <c r="M41" s="1"/>
      <c r="N41" s="1"/>
      <c r="O41" s="49">
        <v>30</v>
      </c>
      <c r="P41" s="49">
        <f>O41*60*60*24/1000</f>
        <v>2592</v>
      </c>
      <c r="Q41" s="49">
        <f t="shared" ref="Q41" si="5">G41</f>
        <v>2951</v>
      </c>
      <c r="R41" s="1"/>
      <c r="S41" s="1"/>
      <c r="T41" s="1"/>
      <c r="U41" s="1"/>
      <c r="V41" s="1"/>
      <c r="W41" s="1"/>
    </row>
    <row r="42" spans="1:23" x14ac:dyDescent="0.35">
      <c r="A42" s="1"/>
      <c r="B42" s="1"/>
      <c r="C42" s="47"/>
      <c r="D42" s="48"/>
      <c r="E42" s="60"/>
      <c r="F42" s="49"/>
      <c r="G42" s="154">
        <f>(AVERAGE(G11:G41)-2592)/2592</f>
        <v>7.3937176423735512E-2</v>
      </c>
      <c r="H42" s="154">
        <f>(AVERAGE(H11:H41)-30)/30</f>
        <v>7.3937176423735929E-2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1"/>
      <c r="D43" s="52"/>
      <c r="E43" s="52"/>
      <c r="F43" s="52"/>
      <c r="G43" s="52"/>
      <c r="H43" s="53"/>
      <c r="I43" s="1"/>
      <c r="J43" s="1"/>
      <c r="K43" s="1"/>
      <c r="L43" s="1"/>
      <c r="M43" s="1"/>
      <c r="N43" s="113" t="s">
        <v>17</v>
      </c>
      <c r="O43" s="76" t="s">
        <v>18</v>
      </c>
      <c r="P43" s="75">
        <f>SUM(P11:P41)</f>
        <v>80352</v>
      </c>
      <c r="Q43" s="75">
        <f>SUM(Q11:Q41)</f>
        <v>86293</v>
      </c>
      <c r="R43" s="1"/>
      <c r="S43" s="1"/>
      <c r="T43" s="1"/>
      <c r="U43" s="1"/>
      <c r="V43" s="1"/>
      <c r="W43" s="1"/>
    </row>
    <row r="44" spans="1:23" ht="15" thickBot="1" x14ac:dyDescent="0.4">
      <c r="A44" s="1"/>
      <c r="B44" s="1"/>
      <c r="C44" s="54"/>
      <c r="D44" s="57" t="s">
        <v>19</v>
      </c>
      <c r="E44" s="57"/>
      <c r="F44" s="57"/>
      <c r="G44" s="85">
        <f>(F41-F10)*1000/31/24/60/60</f>
        <v>32.218115292712064</v>
      </c>
      <c r="H44" s="58" t="s">
        <v>20</v>
      </c>
      <c r="I44" s="1"/>
      <c r="J44" s="1"/>
      <c r="K44" s="1"/>
      <c r="L44" s="1"/>
      <c r="M44" s="59"/>
      <c r="N44" s="114"/>
      <c r="O44" s="77" t="s">
        <v>21</v>
      </c>
      <c r="P44" s="91">
        <f>P43*1000/31/24/60/60</f>
        <v>30</v>
      </c>
      <c r="Q44" s="93">
        <f>Q43*1000/31/24/60/60</f>
        <v>32.218115292712064</v>
      </c>
      <c r="R44" s="59" t="s">
        <v>22</v>
      </c>
      <c r="S44" s="1"/>
      <c r="T44" s="1"/>
      <c r="U44" s="1"/>
      <c r="V44" s="1"/>
      <c r="W44" s="1"/>
    </row>
    <row r="45" spans="1:23" x14ac:dyDescent="0.35">
      <c r="A45" s="1"/>
      <c r="B45" s="1"/>
      <c r="C45" s="55"/>
      <c r="D45" s="56"/>
      <c r="E45" s="56"/>
      <c r="F45" s="56"/>
      <c r="G45" s="99">
        <f>(F41-F10)</f>
        <v>86293</v>
      </c>
      <c r="H45" s="100" t="s">
        <v>34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73" t="s">
        <v>23</v>
      </c>
      <c r="O46" s="74" t="s">
        <v>14</v>
      </c>
      <c r="P46" s="74"/>
      <c r="Q46" s="155">
        <f>Q43-P43</f>
        <v>5941</v>
      </c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59" t="s">
        <v>24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86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</sheetData>
  <mergeCells count="13">
    <mergeCell ref="F8:F9"/>
    <mergeCell ref="D8:D9"/>
    <mergeCell ref="C8:C9"/>
    <mergeCell ref="P8:P9"/>
    <mergeCell ref="Q8:Q9"/>
    <mergeCell ref="O8:O9"/>
    <mergeCell ref="G8:H9"/>
    <mergeCell ref="N43:N44"/>
    <mergeCell ref="K11:M11"/>
    <mergeCell ref="K17:M17"/>
    <mergeCell ref="K29:M29"/>
    <mergeCell ref="K23:M23"/>
    <mergeCell ref="K35:M3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8'!B7+1</f>
        <v>45055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8'!C26</f>
        <v>2468907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thickBot="1" x14ac:dyDescent="0.4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12">
        <v>2470581</v>
      </c>
      <c r="D16" s="40">
        <f>+C16-C8</f>
        <v>1674</v>
      </c>
      <c r="E16" s="94">
        <f>+D16*1000/14/3600</f>
        <v>33.214285714285715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thickBot="1" x14ac:dyDescent="0.4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12">
        <v>2471176</v>
      </c>
      <c r="D21" s="40">
        <f>+C21-C16</f>
        <v>595</v>
      </c>
      <c r="E21" s="94">
        <f>+D21*1000/5/3600</f>
        <v>33.055555555555557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thickBot="1" x14ac:dyDescent="0.4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8">
        <v>2471784</v>
      </c>
      <c r="D26" s="40">
        <f>+C26-C21</f>
        <v>608</v>
      </c>
      <c r="E26" s="94">
        <f>+D26*1000/5/3600</f>
        <v>33.777777777777779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4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9'!B7+1</f>
        <v>45056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9'!C26</f>
        <v>2471784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thickBot="1" x14ac:dyDescent="0.4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79">
        <v>0.33333333333333298</v>
      </c>
      <c r="C16" s="109">
        <v>2473442</v>
      </c>
      <c r="D16" s="40">
        <f>+C16-C8</f>
        <v>1658</v>
      </c>
      <c r="E16" s="94">
        <f>+D16*1000/14/3600</f>
        <v>32.896825396825399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2474031</v>
      </c>
      <c r="D21" s="40">
        <f>+C21-C16</f>
        <v>589</v>
      </c>
      <c r="E21" s="94">
        <f>+D21*1000/5/3600</f>
        <v>32.722222222222221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2474623</v>
      </c>
      <c r="D26" s="40">
        <f>+C26-C21</f>
        <v>592</v>
      </c>
      <c r="E26" s="94">
        <f>+D26*1000/5/3600</f>
        <v>32.888888888888886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10'!B7+1</f>
        <v>45057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10'!C26</f>
        <v>2474623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2476264</v>
      </c>
      <c r="D16" s="40">
        <f>+C16-C8</f>
        <v>1641</v>
      </c>
      <c r="E16" s="40">
        <f>+D16*1000/14/3600</f>
        <v>32.55952380952381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2476843</v>
      </c>
      <c r="D21" s="40">
        <f>+C21-C16</f>
        <v>579</v>
      </c>
      <c r="E21" s="94">
        <f>+D21*1000/5/3600</f>
        <v>32.166666666666664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2477490</v>
      </c>
      <c r="D26" s="40">
        <f>+C26-C21</f>
        <v>647</v>
      </c>
      <c r="E26" s="94">
        <f>+D26*1000/5/3600</f>
        <v>35.944444444444443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4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11'!B7+1</f>
        <v>45058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11'!C26</f>
        <v>2477490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2479072</v>
      </c>
      <c r="D16" s="40">
        <f>+C16-C8</f>
        <v>1582</v>
      </c>
      <c r="E16" s="94">
        <f>+D16*1000/14/3600</f>
        <v>31.388888888888889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2479650</v>
      </c>
      <c r="D21" s="40">
        <f>+C21-C16</f>
        <v>578</v>
      </c>
      <c r="E21" s="94">
        <f>+D21*1000/5/3600</f>
        <v>32.111111111111114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2480242</v>
      </c>
      <c r="D26" s="40">
        <f>+C26-C21</f>
        <v>592</v>
      </c>
      <c r="E26" s="94">
        <f>+D26*1000/5/3600</f>
        <v>32.888888888888886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12'!B7+1</f>
        <v>45059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12'!C26</f>
        <v>2480242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2481896</v>
      </c>
      <c r="D16" s="40">
        <f>+C16-C8</f>
        <v>1654</v>
      </c>
      <c r="E16" s="94">
        <f>+D16*1000/14/3600</f>
        <v>32.817460317460316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2482481</v>
      </c>
      <c r="D21" s="40">
        <f>+C21-C16</f>
        <v>585</v>
      </c>
      <c r="E21" s="94">
        <f>+D21*1000/5/3600</f>
        <v>32.5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2483064</v>
      </c>
      <c r="D26" s="40">
        <f>+C26-C21</f>
        <v>583</v>
      </c>
      <c r="E26" s="94">
        <f>+D26*1000/5/3600</f>
        <v>32.388888888888886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4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13'!B7+1</f>
        <v>45060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13'!C26</f>
        <v>2483064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thickBot="1" x14ac:dyDescent="0.4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10">
        <v>2484767</v>
      </c>
      <c r="D16" s="40">
        <f>+C16-C8</f>
        <v>1703</v>
      </c>
      <c r="E16" s="94">
        <f>+D16*1000/14/3600</f>
        <v>33.789682539682538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2485363</v>
      </c>
      <c r="D21" s="40">
        <f>+C21-C16</f>
        <v>596</v>
      </c>
      <c r="E21" s="94">
        <f>+D21*1000/5/3600</f>
        <v>33.111111111111114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2485868</v>
      </c>
      <c r="D26" s="40">
        <f>+C26-C21</f>
        <v>505</v>
      </c>
      <c r="E26" s="94">
        <f>+D26*1000/5/3600</f>
        <v>28.055555555555557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4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14'!B7+1</f>
        <v>45061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14'!C26</f>
        <v>2485868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2487474</v>
      </c>
      <c r="D16" s="40">
        <f>+C16-C8</f>
        <v>1606</v>
      </c>
      <c r="E16" s="94">
        <f>+D16*1000/14/3600</f>
        <v>31.865079365079364</v>
      </c>
      <c r="F16" s="41" t="s">
        <v>16</v>
      </c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2488040</v>
      </c>
      <c r="D21" s="40">
        <f>+C21-C16</f>
        <v>566</v>
      </c>
      <c r="E21" s="94">
        <f>+D21*1000/5/3600</f>
        <v>31.444444444444443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2488611</v>
      </c>
      <c r="D26" s="40">
        <f>+C26-C21</f>
        <v>571</v>
      </c>
      <c r="E26" s="94">
        <f>+D26*1000/5/3600</f>
        <v>31.722222222222221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15'!B7+1</f>
        <v>45062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15'!C26</f>
        <v>2488611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2490214</v>
      </c>
      <c r="D16" s="40">
        <f>+C16-C8</f>
        <v>1603</v>
      </c>
      <c r="E16" s="94">
        <f>+D16*1000/14/3600</f>
        <v>31.805555555555557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2490776</v>
      </c>
      <c r="D21" s="40">
        <f>+C21-C16</f>
        <v>562</v>
      </c>
      <c r="E21" s="94">
        <f>+D21*1000/5/3600</f>
        <v>31.222222222222221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2491350</v>
      </c>
      <c r="D26" s="40">
        <f>+C26-C21</f>
        <v>574</v>
      </c>
      <c r="E26" s="94">
        <f>+D26*1000/5/3600</f>
        <v>31.888888888888889</v>
      </c>
      <c r="F26" s="41" t="s">
        <v>16</v>
      </c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8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16'!B7+1</f>
        <v>45063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16'!C26</f>
        <v>2491350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2492953</v>
      </c>
      <c r="D16" s="40">
        <f>+C16-C8</f>
        <v>1603</v>
      </c>
      <c r="E16" s="94">
        <f>+D16*1000/14/3600</f>
        <v>31.805555555555557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2493514</v>
      </c>
      <c r="D21" s="40">
        <f>+C21-C16</f>
        <v>561</v>
      </c>
      <c r="E21" s="94">
        <f>+D21*1000/5/3600</f>
        <v>31.166666666666668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2494083</v>
      </c>
      <c r="D26" s="40">
        <f>+C26-C21</f>
        <v>569</v>
      </c>
      <c r="E26" s="94">
        <f>+D26*1000/5/3600</f>
        <v>31.611111111111111</v>
      </c>
      <c r="F26" s="45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7" zoomScale="85" zoomScaleNormal="85" zoomScalePageLayoutView="70" workbookViewId="0">
      <selection activeCell="C17" sqref="C1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17'!B7+1</f>
        <v>45064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17'!C26</f>
        <v>2494083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2495673</v>
      </c>
      <c r="D16" s="40">
        <f>+C16-C8</f>
        <v>1590</v>
      </c>
      <c r="E16" s="94">
        <f>+D16*1000/14/3600</f>
        <v>31.547619047619047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5">
        <v>2496239</v>
      </c>
      <c r="D21" s="40">
        <f>+C21-C16</f>
        <v>566</v>
      </c>
      <c r="E21" s="94">
        <f>+D21*1000/5/3600</f>
        <v>31.444444444444443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>
        <v>2496816</v>
      </c>
      <c r="D26" s="40">
        <f>+C26-C21</f>
        <v>577</v>
      </c>
      <c r="E26" s="94">
        <f>+D26*1000/5/3600</f>
        <v>32.055555555555557</v>
      </c>
      <c r="F26" s="41" t="s">
        <v>16</v>
      </c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4" zoomScale="86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45047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38">
        <v>2445855</v>
      </c>
      <c r="D8" s="28"/>
      <c r="E8" s="28"/>
      <c r="F8" s="8"/>
      <c r="G8" s="143"/>
      <c r="H8" s="144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thickBot="1" x14ac:dyDescent="0.4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26" t="s">
        <v>16</v>
      </c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8">
        <v>2447530</v>
      </c>
      <c r="D16" s="40">
        <f>+C16-C8</f>
        <v>1675</v>
      </c>
      <c r="E16" s="94">
        <f>+D16*1000/14/3600</f>
        <v>33.234126984126988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26" t="s">
        <v>16</v>
      </c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thickBot="1" x14ac:dyDescent="0.4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8">
        <v>2448146</v>
      </c>
      <c r="D21" s="40">
        <f>+C21-C16</f>
        <v>616</v>
      </c>
      <c r="E21" s="94">
        <f>+D21*1000/5/3600</f>
        <v>34.222222222222221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thickBot="1" x14ac:dyDescent="0.4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26" t="s">
        <v>16</v>
      </c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8">
        <v>2448717</v>
      </c>
      <c r="D26" s="40">
        <f>+C26-C21</f>
        <v>571</v>
      </c>
      <c r="E26" s="94">
        <f>+D26*1000/5/3600</f>
        <v>31.722222222222221</v>
      </c>
      <c r="F26" s="41" t="s">
        <v>16</v>
      </c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7:H7"/>
    <mergeCell ref="G8:H8"/>
    <mergeCell ref="B2:C3"/>
    <mergeCell ref="G9:H9"/>
    <mergeCell ref="G10:H10"/>
    <mergeCell ref="G18:H18"/>
    <mergeCell ref="G29:H29"/>
    <mergeCell ref="G30:H30"/>
    <mergeCell ref="G11:H11"/>
    <mergeCell ref="G12:H12"/>
    <mergeCell ref="G13:H13"/>
    <mergeCell ref="G14:H14"/>
    <mergeCell ref="G15:H15"/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18'!B7+1</f>
        <v>45065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18'!C26</f>
        <v>2496816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2498412</v>
      </c>
      <c r="D16" s="40">
        <f>+C16-C8</f>
        <v>1596</v>
      </c>
      <c r="E16" s="94">
        <f>+D16*1000/14/3600</f>
        <v>31.666666666666668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5">
        <v>2498980</v>
      </c>
      <c r="D21" s="40">
        <f>+C21-C16</f>
        <v>568</v>
      </c>
      <c r="E21" s="94">
        <f>+D21*1000/5/3600</f>
        <v>31.555555555555557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>
        <v>2499566</v>
      </c>
      <c r="D26" s="40">
        <f>+C26-C21</f>
        <v>586</v>
      </c>
      <c r="E26" s="94">
        <f>+D26*1000/5/3600</f>
        <v>32.555555555555557</v>
      </c>
      <c r="F26" s="41"/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zoomScale="85" zoomScaleNormal="85" zoomScalePageLayoutView="70" workbookViewId="0">
      <selection activeCell="F19" sqref="F1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19'!B7+1</f>
        <v>45066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19'!C26</f>
        <v>2499566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11">
        <v>2501151</v>
      </c>
      <c r="D16" s="40">
        <f>+C16-C8</f>
        <v>1585</v>
      </c>
      <c r="E16" s="94">
        <f>+D16*1000/14/3600</f>
        <v>31.448412698412696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2501718</v>
      </c>
      <c r="D21" s="40">
        <f>+C21-C16</f>
        <v>567</v>
      </c>
      <c r="E21" s="94">
        <f>+D21*1000/5/3600</f>
        <v>31.5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2502287</v>
      </c>
      <c r="D26" s="40">
        <f>+C26-C21</f>
        <v>569</v>
      </c>
      <c r="E26" s="94">
        <f>+D26*1000/5/3600</f>
        <v>31.611111111111111</v>
      </c>
      <c r="F26" s="41"/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4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20'!B7+1</f>
        <v>45067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20'!C26</f>
        <v>2502287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2503867</v>
      </c>
      <c r="D16" s="40">
        <f>+C16-C8</f>
        <v>1580</v>
      </c>
      <c r="E16" s="94">
        <f>+D16*1000/14/3600</f>
        <v>31.349206349206348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2504412</v>
      </c>
      <c r="D21" s="40">
        <f>+C21-C16</f>
        <v>545</v>
      </c>
      <c r="E21" s="94">
        <f>+D21*1000/5/3600</f>
        <v>30.277777777777779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2504974</v>
      </c>
      <c r="D26" s="40">
        <f>+C26-C21</f>
        <v>562</v>
      </c>
      <c r="E26" s="94">
        <f>+D26*1000/5/3600</f>
        <v>31.222222222222221</v>
      </c>
      <c r="F26" s="41"/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B12" zoomScale="85" zoomScaleNormal="85" zoomScalePageLayoutView="70" workbookViewId="0">
      <selection activeCell="D27" sqref="D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21'!B7+1</f>
        <v>45068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21'!C26</f>
        <v>2504974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2506508</v>
      </c>
      <c r="D16" s="40">
        <f>+C16-C8</f>
        <v>1534</v>
      </c>
      <c r="E16" s="94">
        <f>+D16*1000/14/3600</f>
        <v>30.436507936507933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ref="D18:D25" si="2">+C18-C17</f>
        <v>0</v>
      </c>
      <c r="E18" s="31">
        <f t="shared" ref="E18:E25" si="3">+D18*1000/3600</f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2"/>
        <v>0</v>
      </c>
      <c r="E19" s="31">
        <f t="shared" si="3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2"/>
        <v>0</v>
      </c>
      <c r="E20" s="31">
        <f t="shared" si="3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2507078</v>
      </c>
      <c r="D21" s="40">
        <f>+C21-C16</f>
        <v>570</v>
      </c>
      <c r="E21" s="94">
        <f>+D21*1000/5/3600</f>
        <v>31.666666666666668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2"/>
        <v>0</v>
      </c>
      <c r="E23" s="31">
        <f t="shared" si="3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2"/>
        <v>0</v>
      </c>
      <c r="E24" s="31">
        <f t="shared" si="3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2"/>
        <v>0</v>
      </c>
      <c r="E25" s="31">
        <f t="shared" si="3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2507646</v>
      </c>
      <c r="D26" s="40">
        <f>+C26-C21</f>
        <v>568</v>
      </c>
      <c r="E26" s="94">
        <f>+D26*1000/5/3600</f>
        <v>31.555555555555557</v>
      </c>
      <c r="F26" s="41"/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22'!B7+1</f>
        <v>45069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22'!C26</f>
        <v>2507646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2509216</v>
      </c>
      <c r="D16" s="40">
        <f>+C16-C8</f>
        <v>1570</v>
      </c>
      <c r="E16" s="94">
        <f>+D16*1000/14/3600</f>
        <v>31.150793650793652</v>
      </c>
      <c r="F16" s="45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ref="D18:D25" si="2">+C18-C17</f>
        <v>0</v>
      </c>
      <c r="E18" s="31">
        <f t="shared" ref="E18:E25" si="3">+D18*1000/3600</f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2"/>
        <v>0</v>
      </c>
      <c r="E19" s="31">
        <f t="shared" si="3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2"/>
        <v>0</v>
      </c>
      <c r="E20" s="31">
        <f t="shared" si="3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2509781</v>
      </c>
      <c r="D21" s="40">
        <f>+C21-C16</f>
        <v>565</v>
      </c>
      <c r="E21" s="94">
        <f>+D21*1000/5/3600</f>
        <v>31.388888888888889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2"/>
        <v>0</v>
      </c>
      <c r="E23" s="31">
        <f t="shared" si="3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2"/>
        <v>0</v>
      </c>
      <c r="E24" s="31">
        <f t="shared" si="3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2"/>
        <v>0</v>
      </c>
      <c r="E25" s="31">
        <f t="shared" si="3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2510321</v>
      </c>
      <c r="D26" s="40">
        <f>+C26-C21</f>
        <v>540</v>
      </c>
      <c r="E26" s="94">
        <f>+D26*1000/5/3600</f>
        <v>30</v>
      </c>
      <c r="F26" s="41"/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11" zoomScale="85" zoomScaleNormal="85" zoomScalePageLayoutView="70" workbookViewId="0">
      <selection activeCell="F30" sqref="F3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45040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23'!C26</f>
        <v>2510321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2511880</v>
      </c>
      <c r="D16" s="40">
        <f>+C16-C8</f>
        <v>1559</v>
      </c>
      <c r="E16" s="94">
        <f>+D16*1000/14/3600</f>
        <v>30.932539682539684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ref="D18:D25" si="2">+C18-C17</f>
        <v>0</v>
      </c>
      <c r="E18" s="31">
        <f t="shared" ref="E18:E25" si="3">+D18*1000/3600</f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2"/>
        <v>0</v>
      </c>
      <c r="E19" s="31">
        <f t="shared" si="3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2"/>
        <v>0</v>
      </c>
      <c r="E20" s="31">
        <f t="shared" si="3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2512435</v>
      </c>
      <c r="D21" s="40">
        <f>+C21-C16</f>
        <v>555</v>
      </c>
      <c r="E21" s="94">
        <f>+D21*1000/5/3600</f>
        <v>30.833333333333332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2"/>
        <v>0</v>
      </c>
      <c r="E23" s="31">
        <f t="shared" si="3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2"/>
        <v>0</v>
      </c>
      <c r="E24" s="31">
        <f t="shared" si="3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2"/>
        <v>0</v>
      </c>
      <c r="E25" s="31">
        <f t="shared" si="3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2512978</v>
      </c>
      <c r="D26" s="40">
        <f>+C26-C21</f>
        <v>543</v>
      </c>
      <c r="E26" s="94">
        <f>+D26*1000/5/3600</f>
        <v>30.166666666666668</v>
      </c>
      <c r="F26" s="41"/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16" zoomScale="85" zoomScaleNormal="85" zoomScalePageLayoutView="70" workbookViewId="0">
      <selection activeCell="F29" sqref="F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45041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24'!C26</f>
        <v>2512978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2514535</v>
      </c>
      <c r="D16" s="40">
        <f>+C16-C8</f>
        <v>1557</v>
      </c>
      <c r="E16" s="94">
        <f>+D16*1000/14/3600</f>
        <v>30.892857142857142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ref="D18:D25" si="2">+C18-C17</f>
        <v>0</v>
      </c>
      <c r="E18" s="31">
        <f t="shared" ref="E18:E25" si="3">+D18*1000/3600</f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2"/>
        <v>0</v>
      </c>
      <c r="E19" s="31">
        <f t="shared" si="3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2"/>
        <v>0</v>
      </c>
      <c r="E20" s="31">
        <f t="shared" si="3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3">
        <v>2515086</v>
      </c>
      <c r="D21" s="40">
        <f>+C21-C16</f>
        <v>551</v>
      </c>
      <c r="E21" s="94">
        <f>+D21*1000/5/3600</f>
        <v>30.611111111111111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2"/>
        <v>0</v>
      </c>
      <c r="E23" s="31">
        <f t="shared" si="3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2"/>
        <v>0</v>
      </c>
      <c r="E24" s="31">
        <f t="shared" si="3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2"/>
        <v>0</v>
      </c>
      <c r="E25" s="31">
        <f t="shared" si="3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3">
        <v>2515636</v>
      </c>
      <c r="D26" s="40">
        <f>+C26-C21</f>
        <v>550</v>
      </c>
      <c r="E26" s="94">
        <f>+D26*1000/5/3600</f>
        <v>30.555555555555557</v>
      </c>
      <c r="F26" s="41"/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1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44677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25'!C26</f>
        <v>2515636</v>
      </c>
      <c r="D8" s="28" t="s">
        <v>16</v>
      </c>
      <c r="E8" s="28"/>
      <c r="F8" s="8"/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2517170</v>
      </c>
      <c r="D16" s="40">
        <f>+C16-C8</f>
        <v>1534</v>
      </c>
      <c r="E16" s="94">
        <f>+D16*1000/14/3600</f>
        <v>30.436507936507933</v>
      </c>
      <c r="F16" s="45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ref="D18:D25" si="2">+C18-C17</f>
        <v>0</v>
      </c>
      <c r="E18" s="31">
        <f t="shared" ref="E18:E25" si="3">+D18*1000/3600</f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2"/>
        <v>0</v>
      </c>
      <c r="E19" s="31">
        <f t="shared" si="3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2"/>
        <v>0</v>
      </c>
      <c r="E20" s="31">
        <f t="shared" si="3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5">
        <v>2517718</v>
      </c>
      <c r="D21" s="40">
        <f>+C21-C16</f>
        <v>548</v>
      </c>
      <c r="E21" s="94">
        <f>+D21*1000/5/3600</f>
        <v>30.444444444444443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2"/>
        <v>0</v>
      </c>
      <c r="E23" s="31">
        <f t="shared" si="3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2"/>
        <v>0</v>
      </c>
      <c r="E24" s="31">
        <f t="shared" si="3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2"/>
        <v>0</v>
      </c>
      <c r="E25" s="31">
        <f t="shared" si="3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>
        <v>2518275</v>
      </c>
      <c r="D26" s="40">
        <f>+C26-C21</f>
        <v>557</v>
      </c>
      <c r="E26" s="94">
        <f>+D26*1000/5/3600</f>
        <v>30.944444444444443</v>
      </c>
      <c r="F26" s="45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7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44678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26'!C26</f>
        <v>2518275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2519836</v>
      </c>
      <c r="D16" s="40">
        <f>+C16-C8</f>
        <v>1561</v>
      </c>
      <c r="E16" s="94">
        <f>+D16*1000/14/3600</f>
        <v>30.972222222222221</v>
      </c>
      <c r="F16" s="45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6">
        <f t="shared" ref="E17:E25" si="2">+D17*1000/3600</f>
        <v>0</v>
      </c>
      <c r="F17" s="98"/>
      <c r="G17" s="153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ref="D18:D25" si="3">+C18-C17</f>
        <v>0</v>
      </c>
      <c r="E18" s="96">
        <f t="shared" si="2"/>
        <v>0</v>
      </c>
      <c r="F18" s="98"/>
      <c r="G18" s="153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3"/>
        <v>0</v>
      </c>
      <c r="E19" s="96">
        <f t="shared" si="2"/>
        <v>0</v>
      </c>
      <c r="F19" s="98"/>
      <c r="G19" s="153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3"/>
        <v>0</v>
      </c>
      <c r="E20" s="31">
        <f t="shared" si="2"/>
        <v>0</v>
      </c>
      <c r="F20" s="97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5">
        <v>2520400</v>
      </c>
      <c r="D21" s="40">
        <f>+C21-C16</f>
        <v>564</v>
      </c>
      <c r="E21" s="94">
        <f>+D21*1000/5/3600</f>
        <v>31.333333333333332</v>
      </c>
      <c r="F21" s="45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3"/>
        <v>0</v>
      </c>
      <c r="E23" s="31">
        <f t="shared" si="2"/>
        <v>0</v>
      </c>
      <c r="F23" s="43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3"/>
        <v>0</v>
      </c>
      <c r="E24" s="31">
        <f t="shared" si="2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3"/>
        <v>0</v>
      </c>
      <c r="E25" s="31">
        <f t="shared" si="2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>
        <v>2520968</v>
      </c>
      <c r="D26" s="40">
        <f>+C26-C21</f>
        <v>568</v>
      </c>
      <c r="E26" s="94">
        <f>+D26*1000/5/3600</f>
        <v>31.555555555555557</v>
      </c>
      <c r="F26" s="45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12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44679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27'!C26</f>
        <v>2520968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2522540</v>
      </c>
      <c r="D16" s="40">
        <f>+C16-C8</f>
        <v>1572</v>
      </c>
      <c r="E16" s="94">
        <f>+D16*1000/14/3600</f>
        <v>31.190476190476193</v>
      </c>
      <c r="F16" s="45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ref="D18:D25" si="2">+C18-C17</f>
        <v>0</v>
      </c>
      <c r="E18" s="31">
        <f t="shared" ref="E18:E25" si="3">+D18*1000/3600</f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2"/>
        <v>0</v>
      </c>
      <c r="E19" s="31">
        <f t="shared" si="3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2"/>
        <v>0</v>
      </c>
      <c r="E20" s="31">
        <f t="shared" si="3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2523109</v>
      </c>
      <c r="D21" s="40">
        <f>+C21-C16</f>
        <v>569</v>
      </c>
      <c r="E21" s="94">
        <f>+D21*1000/5/3600</f>
        <v>31.611111111111111</v>
      </c>
      <c r="F21" s="45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2"/>
        <v>0</v>
      </c>
      <c r="E23" s="31">
        <f t="shared" si="3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2"/>
        <v>0</v>
      </c>
      <c r="E24" s="31">
        <f t="shared" si="3"/>
        <v>0</v>
      </c>
      <c r="F24" s="44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2"/>
        <v>0</v>
      </c>
      <c r="E25" s="31">
        <f t="shared" si="3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2523675</v>
      </c>
      <c r="D26" s="40">
        <f>+C26-C21</f>
        <v>566</v>
      </c>
      <c r="E26" s="94">
        <f>+D26*1000/5/3600</f>
        <v>31.444444444444443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zoomScale="10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1'!B7+1</f>
        <v>45048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1'!C26</f>
        <v>2448717</v>
      </c>
      <c r="D8" s="28" t="s">
        <v>16</v>
      </c>
      <c r="E8" s="28"/>
      <c r="F8" s="8"/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 t="s">
        <v>16</v>
      </c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thickBot="1" x14ac:dyDescent="0.4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8">
        <v>2450394</v>
      </c>
      <c r="D16" s="40">
        <f>+C16-C8</f>
        <v>1677</v>
      </c>
      <c r="E16" s="94">
        <f>+D16*1000/14/3600</f>
        <v>33.273809523809526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thickBot="1" x14ac:dyDescent="0.4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7"/>
      <c r="G20" s="149"/>
      <c r="H20" s="15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8">
        <v>2451002</v>
      </c>
      <c r="D21" s="40">
        <f>+C21-C16</f>
        <v>608</v>
      </c>
      <c r="E21" s="95">
        <f>+D21*1000/5/3600</f>
        <v>33.777777777777779</v>
      </c>
      <c r="F21" s="41"/>
      <c r="G21" s="151"/>
      <c r="H21" s="152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88"/>
      <c r="G22" s="143"/>
      <c r="H22" s="14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thickBot="1" x14ac:dyDescent="0.4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8">
        <v>2451600</v>
      </c>
      <c r="D26" s="40">
        <f>+C26-C21</f>
        <v>598</v>
      </c>
      <c r="E26" s="94">
        <f>+D26*1000/5/3600</f>
        <v>33.222222222222221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44680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2">
        <f>+'Día 28'!C26</f>
        <v>2523675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2525256</v>
      </c>
      <c r="D16" s="40">
        <f>+C16-C8</f>
        <v>1581</v>
      </c>
      <c r="E16" s="94">
        <f>+D16*1000/14/3600</f>
        <v>31.36904761904762</v>
      </c>
      <c r="F16" s="45" t="s">
        <v>16</v>
      </c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ref="D18:D25" si="2">+C18-C17</f>
        <v>0</v>
      </c>
      <c r="E18" s="31">
        <f t="shared" ref="E18:E25" si="3">+D18*1000/3600</f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2"/>
        <v>0</v>
      </c>
      <c r="E19" s="31">
        <f t="shared" si="3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2"/>
        <v>0</v>
      </c>
      <c r="E20" s="31">
        <f t="shared" si="3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5">
        <v>2525831</v>
      </c>
      <c r="D21" s="40">
        <f>+C21-C16</f>
        <v>575</v>
      </c>
      <c r="E21" s="94">
        <f>+D21*1000/5/3600</f>
        <v>31.944444444444443</v>
      </c>
      <c r="F21" s="45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2"/>
        <v>0</v>
      </c>
      <c r="E23" s="31">
        <f t="shared" si="3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2"/>
        <v>0</v>
      </c>
      <c r="E24" s="31">
        <f t="shared" si="3"/>
        <v>0</v>
      </c>
      <c r="F24" s="44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2"/>
        <v>0</v>
      </c>
      <c r="E25" s="31">
        <f t="shared" si="3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>
        <v>2526402</v>
      </c>
      <c r="D26" s="40">
        <f>+C26-C21</f>
        <v>571</v>
      </c>
      <c r="E26" s="94">
        <f>+D26*1000/5/3600</f>
        <v>31.722222222222221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4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44681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2">
        <f>+'Día 29'!C26</f>
        <v>2526402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6">
        <v>2528006</v>
      </c>
      <c r="D16" s="40">
        <f>+C16-C8</f>
        <v>1604</v>
      </c>
      <c r="E16" s="94">
        <f>+D16*1000/14/3600</f>
        <v>31.825396825396822</v>
      </c>
      <c r="F16" s="45" t="s">
        <v>16</v>
      </c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ref="D18:D25" si="2">+C18-C17</f>
        <v>0</v>
      </c>
      <c r="E18" s="31">
        <f t="shared" ref="E18:E25" si="3">+D18*1000/3600</f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2"/>
        <v>0</v>
      </c>
      <c r="E19" s="31">
        <f t="shared" si="3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2"/>
        <v>0</v>
      </c>
      <c r="E20" s="31">
        <f t="shared" si="3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7">
        <v>2528582</v>
      </c>
      <c r="D21" s="40">
        <f>+C21-C16</f>
        <v>576</v>
      </c>
      <c r="E21" s="94">
        <f>+D21*1000/5/3600</f>
        <v>32</v>
      </c>
      <c r="F21" s="45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2"/>
        <v>0</v>
      </c>
      <c r="E23" s="31">
        <f t="shared" si="3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2"/>
        <v>0</v>
      </c>
      <c r="E24" s="31">
        <f t="shared" si="3"/>
        <v>0</v>
      </c>
      <c r="F24" s="44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2"/>
        <v>0</v>
      </c>
      <c r="E25" s="31">
        <f t="shared" si="3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6">
        <v>2529121</v>
      </c>
      <c r="D26" s="40">
        <f>+C26-C21</f>
        <v>539</v>
      </c>
      <c r="E26" s="94">
        <f>+D26*1000/5/3600</f>
        <v>29.944444444444443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4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35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1">
        <f>+'Día 30'!C26</f>
        <v>2529121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6">
        <v>2530957</v>
      </c>
      <c r="D16" s="40">
        <f>+C16-C8</f>
        <v>1836</v>
      </c>
      <c r="E16" s="94">
        <f>+D16*1000/14/3600</f>
        <v>36.428571428571423</v>
      </c>
      <c r="F16" s="45" t="s">
        <v>16</v>
      </c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ref="D18:D25" si="2">+C18-C17</f>
        <v>0</v>
      </c>
      <c r="E18" s="31">
        <f t="shared" ref="E18:E25" si="3">+D18*1000/3600</f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2"/>
        <v>0</v>
      </c>
      <c r="E19" s="31">
        <f t="shared" si="3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2"/>
        <v>0</v>
      </c>
      <c r="E20" s="31">
        <f t="shared" si="3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2531619</v>
      </c>
      <c r="D21" s="40">
        <f>+C21-C16</f>
        <v>662</v>
      </c>
      <c r="E21" s="94">
        <f>+D21*1000/5/3600</f>
        <v>36.777777777777779</v>
      </c>
      <c r="F21" s="45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2"/>
        <v>0</v>
      </c>
      <c r="E23" s="31">
        <f t="shared" si="3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2"/>
        <v>0</v>
      </c>
      <c r="E24" s="31">
        <f t="shared" si="3"/>
        <v>0</v>
      </c>
      <c r="F24" s="44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2"/>
        <v>0</v>
      </c>
      <c r="E25" s="31">
        <f t="shared" si="3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6">
        <v>0</v>
      </c>
      <c r="D26" s="40">
        <f>+C26-C21</f>
        <v>-2531619</v>
      </c>
      <c r="E26" s="94">
        <f>+D26*1000/5/3600</f>
        <v>-140645.5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2'!B7+1</f>
        <v>45049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2'!C26</f>
        <v>2451600</v>
      </c>
      <c r="D8" s="28" t="s">
        <v>16</v>
      </c>
      <c r="E8" s="28"/>
      <c r="F8" s="8"/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thickBot="1" x14ac:dyDescent="0.4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8">
        <v>2453305</v>
      </c>
      <c r="D16" s="40">
        <f>+C16-C8</f>
        <v>1705</v>
      </c>
      <c r="E16" s="94">
        <f>+D16*1000/14/3600</f>
        <v>33.829365079365083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thickBot="1" x14ac:dyDescent="0.4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12">
        <v>2453921</v>
      </c>
      <c r="D21" s="40">
        <f>+C21-C16</f>
        <v>616</v>
      </c>
      <c r="E21" s="94">
        <f>+D21*1000/5/3600</f>
        <v>34.222222222222221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thickBot="1" x14ac:dyDescent="0.4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12">
        <v>2454519</v>
      </c>
      <c r="D26" s="40">
        <f>+C26-C21</f>
        <v>598</v>
      </c>
      <c r="E26" s="94">
        <f>+D26*1000/5/3600</f>
        <v>33.222222222222221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3'!B7+1</f>
        <v>45050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3'!C26</f>
        <v>2454519</v>
      </c>
      <c r="D8" s="28" t="s">
        <v>16</v>
      </c>
      <c r="E8" s="28"/>
      <c r="F8" s="8"/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thickBot="1" x14ac:dyDescent="0.4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12">
        <v>2456207</v>
      </c>
      <c r="D16" s="40">
        <f>+C16-C8</f>
        <v>1688</v>
      </c>
      <c r="E16" s="94">
        <f>+D16*1000/14/3600</f>
        <v>33.492063492063494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thickBot="1" x14ac:dyDescent="0.4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12">
        <v>2456815</v>
      </c>
      <c r="D21" s="40">
        <f>+C21-C16</f>
        <v>608</v>
      </c>
      <c r="E21" s="94">
        <f>+D21*1000/5/3600</f>
        <v>33.777777777777779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thickBot="1" x14ac:dyDescent="0.4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12">
        <v>2457409</v>
      </c>
      <c r="D26" s="40">
        <f>+C26-C21</f>
        <v>594</v>
      </c>
      <c r="E26" s="94">
        <f>+D26*1000/5/3600</f>
        <v>33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4" zoomScale="85" zoomScaleNormal="85" zoomScalePageLayoutView="70" workbookViewId="0">
      <selection activeCell="F20" sqref="F20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4'!B7+1</f>
        <v>45051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4'!C26</f>
        <v>2457409</v>
      </c>
      <c r="D8" s="28" t="s">
        <v>16</v>
      </c>
      <c r="E8" s="28"/>
      <c r="F8" s="8"/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thickBot="1" x14ac:dyDescent="0.4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12">
        <v>2459081</v>
      </c>
      <c r="D16" s="40">
        <f>+C16-C8</f>
        <v>1672</v>
      </c>
      <c r="E16" s="94">
        <f>+D16*1000/14/3600</f>
        <v>33.174603174603178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thickBot="1" x14ac:dyDescent="0.4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12">
        <v>2459693</v>
      </c>
      <c r="D21" s="40">
        <f>+C21-C16</f>
        <v>612</v>
      </c>
      <c r="E21" s="94">
        <f>+D21*1000/5/3600</f>
        <v>34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thickBot="1" x14ac:dyDescent="0.4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12">
        <v>2460286</v>
      </c>
      <c r="D26" s="40">
        <f>+C26-C21</f>
        <v>593</v>
      </c>
      <c r="E26" s="94">
        <f>+D26*1000/5/3600</f>
        <v>32.944444444444443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4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5'!B7+1</f>
        <v>45052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5'!C26</f>
        <v>2460286</v>
      </c>
      <c r="D8" s="28" t="s">
        <v>16</v>
      </c>
      <c r="E8" s="28"/>
      <c r="F8" s="8"/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thickBot="1" x14ac:dyDescent="0.4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12">
        <v>2461978</v>
      </c>
      <c r="D16" s="40">
        <f>+C16-C8</f>
        <v>1692</v>
      </c>
      <c r="E16" s="94">
        <f>+D16*1000/14/3600</f>
        <v>33.571428571428569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thickBot="1" x14ac:dyDescent="0.4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89"/>
      <c r="H20" s="9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12">
        <v>2462604</v>
      </c>
      <c r="D21" s="40">
        <f>+C21-C16</f>
        <v>626</v>
      </c>
      <c r="E21" s="94">
        <f>+D21*1000/5/3600</f>
        <v>34.777777777777779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thickBot="1" x14ac:dyDescent="0.4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12">
        <v>2463199</v>
      </c>
      <c r="D26" s="40">
        <f>+C26-C21</f>
        <v>595</v>
      </c>
      <c r="E26" s="94">
        <f>+D26*1000/5/3600</f>
        <v>33.055555555555557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4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6'!B7+1</f>
        <v>45053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6'!C26</f>
        <v>2463199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thickBot="1" x14ac:dyDescent="0.4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12">
        <v>2464877</v>
      </c>
      <c r="D16" s="40">
        <f>+C16-C8</f>
        <v>1678</v>
      </c>
      <c r="E16" s="94">
        <f>+D16*1000/14/3600</f>
        <v>33.293650793650791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thickBot="1" x14ac:dyDescent="0.4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12">
        <v>2465482</v>
      </c>
      <c r="D21" s="40">
        <f>+C21-C16</f>
        <v>605</v>
      </c>
      <c r="E21" s="94">
        <f>+D21*1000/5/3600</f>
        <v>33.611111111111114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2466062</v>
      </c>
      <c r="D26" s="40">
        <f>+C26-C21</f>
        <v>580</v>
      </c>
      <c r="E26" s="94">
        <f>+D26*1000/5/3600</f>
        <v>32.222222222222221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4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5"/>
      <c r="C2" s="146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7"/>
      <c r="C3" s="148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7'!B7+1</f>
        <v>45054</v>
      </c>
      <c r="C7" s="22" t="s">
        <v>27</v>
      </c>
      <c r="D7" s="23" t="s">
        <v>28</v>
      </c>
      <c r="E7" s="24" t="s">
        <v>15</v>
      </c>
      <c r="F7" s="25" t="s">
        <v>29</v>
      </c>
      <c r="G7" s="141" t="s">
        <v>30</v>
      </c>
      <c r="H7" s="14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7'!C26</f>
        <v>2466062</v>
      </c>
      <c r="D8" s="28" t="s">
        <v>16</v>
      </c>
      <c r="E8" s="28"/>
      <c r="F8" s="8" t="s">
        <v>16</v>
      </c>
      <c r="G8" s="143"/>
      <c r="H8" s="14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thickBot="1" x14ac:dyDescent="0.4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12">
        <v>2467719</v>
      </c>
      <c r="D16" s="40">
        <f>+C16-C8</f>
        <v>1657</v>
      </c>
      <c r="E16" s="94">
        <f>+D16*1000/14/3600</f>
        <v>32.876984126984127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thickBot="1" x14ac:dyDescent="0.4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12">
        <v>2468319</v>
      </c>
      <c r="D21" s="40">
        <f>+C21-C16</f>
        <v>600</v>
      </c>
      <c r="E21" s="94">
        <f>+D21*1000/5/3600</f>
        <v>33.333333333333336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thickBot="1" x14ac:dyDescent="0.4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12">
        <v>2468907</v>
      </c>
      <c r="D26" s="40">
        <f>+C26-C21</f>
        <v>588</v>
      </c>
      <c r="E26" s="94">
        <f>+D26*1000/5/3600</f>
        <v>32.666666666666664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9C888E3A-137B-4908-917D-704D3FF2AE95}"/>
</file>

<file path=customXml/itemProps2.xml><?xml version="1.0" encoding="utf-8"?>
<ds:datastoreItem xmlns:ds="http://schemas.openxmlformats.org/officeDocument/2006/customXml" ds:itemID="{8CA49AA1-7BF6-4F79-AC95-A26081D92FDF}"/>
</file>

<file path=customXml/itemProps3.xml><?xml version="1.0" encoding="utf-8"?>
<ds:datastoreItem xmlns:ds="http://schemas.openxmlformats.org/officeDocument/2006/customXml" ds:itemID="{0CB487F3-11F7-4813-8D33-44EECE4865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2023-06-09T19:49:27Z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