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8 May 2024\"/>
    </mc:Choice>
  </mc:AlternateContent>
  <bookViews>
    <workbookView xWindow="0" yWindow="0" windowWidth="13940" windowHeight="73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0" l="1"/>
  <c r="H12" i="40" s="1"/>
  <c r="G13" i="40"/>
  <c r="H13" i="40"/>
  <c r="G14" i="40"/>
  <c r="H14" i="40"/>
  <c r="G15" i="40"/>
  <c r="H15" i="40" s="1"/>
  <c r="G16" i="40"/>
  <c r="L18" i="40" s="1"/>
  <c r="L19" i="40" s="1"/>
  <c r="H16" i="40"/>
  <c r="G17" i="40"/>
  <c r="H17" i="40"/>
  <c r="G18" i="40"/>
  <c r="H18" i="40" s="1"/>
  <c r="G19" i="40"/>
  <c r="H19" i="40"/>
  <c r="G20" i="40"/>
  <c r="H20" i="40"/>
  <c r="G21" i="40"/>
  <c r="H21" i="40" s="1"/>
  <c r="G22" i="40"/>
  <c r="H22" i="40"/>
  <c r="G23" i="40"/>
  <c r="H23" i="40"/>
  <c r="G24" i="40"/>
  <c r="H24" i="40" s="1"/>
  <c r="G25" i="40"/>
  <c r="H25" i="40"/>
  <c r="G26" i="40"/>
  <c r="H26" i="40"/>
  <c r="G27" i="40"/>
  <c r="H27" i="40" s="1"/>
  <c r="G28" i="40"/>
  <c r="H28" i="40"/>
  <c r="G29" i="40"/>
  <c r="H29" i="40"/>
  <c r="G30" i="40"/>
  <c r="H30" i="40" s="1"/>
  <c r="G31" i="40"/>
  <c r="H31" i="40"/>
  <c r="G32" i="40"/>
  <c r="H32" i="40"/>
  <c r="G33" i="40"/>
  <c r="H33" i="40" s="1"/>
  <c r="G34" i="40"/>
  <c r="H34" i="40"/>
  <c r="G35" i="40"/>
  <c r="H35" i="40"/>
  <c r="G36" i="40"/>
  <c r="H36" i="40" s="1"/>
  <c r="G37" i="40"/>
  <c r="L36" i="40" s="1"/>
  <c r="L37" i="40" s="1"/>
  <c r="H37" i="40"/>
  <c r="G38" i="40"/>
  <c r="H38" i="40"/>
  <c r="G39" i="40"/>
  <c r="H39" i="40" s="1"/>
  <c r="G40" i="40"/>
  <c r="H40" i="40"/>
  <c r="G41" i="40"/>
  <c r="H41" i="40"/>
  <c r="G11" i="40"/>
  <c r="L30" i="40"/>
  <c r="L31" i="40" s="1"/>
  <c r="L24" i="40"/>
  <c r="L25" i="40" s="1"/>
  <c r="L12" i="40"/>
  <c r="L13" i="40" s="1"/>
  <c r="G42" i="40"/>
  <c r="P43" i="40"/>
  <c r="P41" i="40"/>
  <c r="Q41" i="40"/>
  <c r="H11" i="40"/>
  <c r="H42" i="40" l="1"/>
  <c r="F41" i="40" l="1"/>
  <c r="G44" i="40" l="1"/>
  <c r="E16" i="7"/>
  <c r="D16" i="7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Q38" i="40" l="1"/>
  <c r="Q39" i="40"/>
  <c r="C8" i="41"/>
  <c r="C8" i="34"/>
  <c r="C8" i="33"/>
  <c r="D16" i="33" s="1"/>
  <c r="Q40" i="40" l="1"/>
  <c r="P40" i="40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6" i="40"/>
  <c r="F17" i="40"/>
  <c r="F18" i="40"/>
  <c r="F19" i="40"/>
  <c r="F20" i="40"/>
  <c r="F21" i="40"/>
  <c r="Q11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E26" i="16" s="1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 s="1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P44" i="40" l="1"/>
  <c r="Q30" i="40"/>
  <c r="Q21" i="40"/>
  <c r="Q23" i="40"/>
  <c r="Q20" i="40"/>
  <c r="Q15" i="40"/>
  <c r="Q34" i="40"/>
  <c r="Q27" i="40"/>
  <c r="Q25" i="40"/>
  <c r="Q22" i="40"/>
  <c r="Q18" i="40"/>
  <c r="Q17" i="40"/>
  <c r="Q16" i="40"/>
  <c r="Q14" i="40"/>
  <c r="Q13" i="40"/>
  <c r="Q12" i="40"/>
  <c r="Q36" i="40"/>
  <c r="Q33" i="40"/>
  <c r="Q31" i="40"/>
  <c r="Q28" i="40"/>
  <c r="Q24" i="40"/>
  <c r="Q35" i="40" l="1"/>
  <c r="Q19" i="40"/>
  <c r="Q43" i="40" s="1"/>
  <c r="Q46" i="40" s="1"/>
  <c r="Q37" i="40"/>
  <c r="Q26" i="40"/>
  <c r="Q32" i="40"/>
  <c r="Q29" i="40"/>
  <c r="Q44" i="40" l="1"/>
</calcChain>
</file>

<file path=xl/sharedStrings.xml><?xml version="1.0" encoding="utf-8"?>
<sst xmlns="http://schemas.openxmlformats.org/spreadsheetml/2006/main" count="742" uniqueCount="62">
  <si>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</si>
  <si>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</si>
  <si>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</si>
  <si>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</si>
  <si>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</si>
  <si>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</si>
  <si>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</si>
  <si>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</si>
  <si>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</si>
  <si>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</si>
  <si>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</si>
  <si>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</si>
  <si>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</si>
  <si>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</si>
  <si>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</si>
  <si>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</si>
  <si>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</si>
  <si>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</si>
  <si>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</si>
  <si>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</si>
  <si>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</si>
  <si>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</si>
  <si>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</si>
  <si>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</si>
  <si>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</si>
  <si>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</si>
  <si>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</si>
  <si>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</si>
  <si>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</si>
  <si>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</si>
  <si>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</si>
  <si>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</si>
  <si>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</si>
  <si>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8 de mayo 2024</t>
  </si>
  <si>
    <t>9 de mayo 2024</t>
  </si>
  <si>
    <t>10 de mayo 2024</t>
  </si>
  <si>
    <t>11 de mayo 2024</t>
  </si>
  <si>
    <t>12 de mayo 2024</t>
  </si>
  <si>
    <t>13 de mayo 2024</t>
  </si>
  <si>
    <t>14 de mayo 2024</t>
  </si>
  <si>
    <t>15 de mayo 2024</t>
  </si>
  <si>
    <t>16 de mayo 2024</t>
  </si>
  <si>
    <t>17 de mayo 2024</t>
  </si>
  <si>
    <t>18 de mayo 2024</t>
  </si>
  <si>
    <t>19 de mayo 2024</t>
  </si>
  <si>
    <t>20 de mayo 2024</t>
  </si>
  <si>
    <t>21 de mayo 2024</t>
  </si>
  <si>
    <t>22 de mayo 2024</t>
  </si>
  <si>
    <t>23 de mayo 2024</t>
  </si>
  <si>
    <t>24 de mayo 2024</t>
  </si>
  <si>
    <t>25 de mayo 2024</t>
  </si>
  <si>
    <t>26 de mayo 2024</t>
  </si>
  <si>
    <t>27 de mayo 2024</t>
  </si>
  <si>
    <t>28 de mayo 2024</t>
  </si>
  <si>
    <t>29 de mayo 2024</t>
  </si>
  <si>
    <t>30 de mayo 2024</t>
  </si>
  <si>
    <t>31 de mayo 2024</t>
  </si>
  <si>
    <t>Aporte 1 al 5 de Mayo</t>
  </si>
  <si>
    <t>Aporte 6 al 12 de Mayo</t>
  </si>
  <si>
    <t>Aporte 13 al 19 de Mayo</t>
  </si>
  <si>
    <t>Aporte 20 al 26 de Mayo</t>
  </si>
  <si>
    <t>Aporte 27 al 31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</si>
</sst>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2" zoomScale="90" zoomScaleNormal="90" workbookViewId="0">
      <selection activeCell="B27" sqref="B2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3" t="s">
        <v>4</v>
      </c>
      <c r="D8" s="113" t="s">
        <v>5</v>
      </c>
      <c r="E8" s="46" t="s">
        <v>6</v>
      </c>
      <c r="F8" s="113" t="s">
        <v>7</v>
      </c>
      <c r="G8" s="117" t="s">
        <v>8</v>
      </c>
      <c r="H8" s="118"/>
      <c r="I8" s="1"/>
      <c r="J8" s="1"/>
      <c r="K8" s="60" t="s">
        <v>9</v>
      </c>
      <c r="L8" s="64"/>
      <c r="M8" s="64"/>
      <c r="N8" s="64"/>
      <c r="O8" s="115" t="s">
        <v>10</v>
      </c>
      <c r="P8" s="113" t="s">
        <v>11</v>
      </c>
      <c r="Q8" s="115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4"/>
      <c r="D9" s="114"/>
      <c r="E9" s="84" t="s">
        <v>13</v>
      </c>
      <c r="F9" s="114"/>
      <c r="G9" s="119"/>
      <c r="H9" s="120"/>
      <c r="I9" s="1"/>
      <c r="J9" s="1"/>
      <c r="K9" s="1"/>
      <c r="L9" s="64"/>
      <c r="M9" s="64"/>
      <c r="N9" s="64"/>
      <c r="O9" s="116"/>
      <c r="P9" s="114"/>
      <c r="Q9" s="116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45412</v>
      </c>
      <c r="E10" s="82">
        <v>0.33333333333333331</v>
      </c>
      <c r="F10" s="83">
        <v>3473174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45413</v>
      </c>
      <c r="E11" s="61">
        <v>0.33333333333333331</v>
      </c>
      <c r="F11" s="49">
        <v>3475932</v>
      </c>
      <c r="G11" s="49">
        <f>F11-F10</f>
        <v>2758</v>
      </c>
      <c r="H11" s="50">
        <f>G11*1000/24/60/60</f>
        <v>31.921296296296298</v>
      </c>
      <c r="I11" s="1"/>
      <c r="J11" s="1"/>
      <c r="K11" s="123" t="s">
        <v>57</v>
      </c>
      <c r="L11" s="124"/>
      <c r="M11" s="125"/>
      <c r="O11" s="49">
        <v>30</v>
      </c>
      <c r="P11" s="49">
        <f>O11*60*60*24/1000</f>
        <v>2592</v>
      </c>
      <c r="Q11" s="49">
        <f t="shared" ref="Q11:Q40" si="0">G11</f>
        <v>2758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45414</v>
      </c>
      <c r="E12" s="61">
        <v>0.33333333333333331</v>
      </c>
      <c r="F12" s="49">
        <v>3478682</v>
      </c>
      <c r="G12" s="49">
        <f t="shared" ref="G12:G41" si="1">F12-F11</f>
        <v>2750</v>
      </c>
      <c r="H12" s="50">
        <f t="shared" ref="H12:H41" si="2">G12*1000/24/60/60</f>
        <v>31.828703703703702</v>
      </c>
      <c r="I12" s="1"/>
      <c r="K12" s="62"/>
      <c r="L12" s="68">
        <f>SUM(G11:G15)</f>
        <v>13720</v>
      </c>
      <c r="M12" s="70" t="s">
        <v>14</v>
      </c>
      <c r="N12" s="67"/>
      <c r="O12" s="49">
        <v>30</v>
      </c>
      <c r="P12" s="49">
        <f t="shared" ref="P12:P39" si="3">O12*60*60*24/1000</f>
        <v>2592</v>
      </c>
      <c r="Q12" s="49">
        <f t="shared" si="0"/>
        <v>2750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45415</v>
      </c>
      <c r="E13" s="61">
        <v>0.33333333333333331</v>
      </c>
      <c r="F13" s="49">
        <v>3481437</v>
      </c>
      <c r="G13" s="49">
        <f t="shared" si="1"/>
        <v>2755</v>
      </c>
      <c r="H13" s="50">
        <f t="shared" si="2"/>
        <v>31.886574074074076</v>
      </c>
      <c r="I13" s="1"/>
      <c r="J13" s="1"/>
      <c r="K13" s="62"/>
      <c r="L13" s="73">
        <f>L12*1000/5/24/60/60</f>
        <v>31.759259259259256</v>
      </c>
      <c r="M13" s="73" t="s">
        <v>15</v>
      </c>
      <c r="N13" s="67"/>
      <c r="O13" s="49">
        <v>30</v>
      </c>
      <c r="P13" s="49">
        <f t="shared" si="3"/>
        <v>2592</v>
      </c>
      <c r="Q13" s="49">
        <f t="shared" si="0"/>
        <v>2755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45416</v>
      </c>
      <c r="E14" s="61">
        <v>0.33333333333333331</v>
      </c>
      <c r="F14" s="49">
        <v>3484165</v>
      </c>
      <c r="G14" s="49">
        <f t="shared" si="1"/>
        <v>2728</v>
      </c>
      <c r="H14" s="50">
        <f t="shared" si="2"/>
        <v>31.574074074074076</v>
      </c>
      <c r="I14" s="1"/>
      <c r="J14" s="1"/>
      <c r="K14" s="63"/>
      <c r="L14" s="71"/>
      <c r="M14" s="72"/>
      <c r="N14" s="67"/>
      <c r="O14" s="49">
        <v>30</v>
      </c>
      <c r="P14" s="49">
        <f t="shared" si="3"/>
        <v>2592</v>
      </c>
      <c r="Q14" s="49">
        <f t="shared" si="0"/>
        <v>2728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45417</v>
      </c>
      <c r="E15" s="61">
        <v>0.33333333333333331</v>
      </c>
      <c r="F15" s="49">
        <v>3486894</v>
      </c>
      <c r="G15" s="49">
        <f t="shared" si="1"/>
        <v>2729</v>
      </c>
      <c r="H15" s="50">
        <f t="shared" si="2"/>
        <v>31.585648148148149</v>
      </c>
      <c r="I15" s="1"/>
      <c r="J15" s="1"/>
      <c r="K15" s="1"/>
      <c r="L15" s="68"/>
      <c r="M15" s="66"/>
      <c r="N15" s="67"/>
      <c r="O15" s="49">
        <v>30</v>
      </c>
      <c r="P15" s="49">
        <f t="shared" si="3"/>
        <v>2592</v>
      </c>
      <c r="Q15" s="49">
        <f t="shared" si="0"/>
        <v>2729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45418</v>
      </c>
      <c r="E16" s="61">
        <v>0.33333333333333331</v>
      </c>
      <c r="F16" s="49">
        <f>'DÍa 6'!C16</f>
        <v>3489616</v>
      </c>
      <c r="G16" s="49">
        <f t="shared" si="1"/>
        <v>2722</v>
      </c>
      <c r="H16" s="50">
        <f t="shared" si="2"/>
        <v>31.50462962962963</v>
      </c>
      <c r="I16" s="1"/>
      <c r="J16" s="1"/>
      <c r="K16" s="1"/>
      <c r="L16" s="68"/>
      <c r="M16" s="66"/>
      <c r="N16" s="67"/>
      <c r="O16" s="49">
        <v>30</v>
      </c>
      <c r="P16" s="49">
        <f t="shared" si="3"/>
        <v>2592</v>
      </c>
      <c r="Q16" s="49">
        <f t="shared" si="0"/>
        <v>2722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45419</v>
      </c>
      <c r="E17" s="61">
        <v>0.33333333333333331</v>
      </c>
      <c r="F17" s="49">
        <f>'Día 7'!C16</f>
        <v>3492345</v>
      </c>
      <c r="G17" s="49">
        <f t="shared" si="1"/>
        <v>2729</v>
      </c>
      <c r="H17" s="50">
        <f t="shared" si="2"/>
        <v>31.585648148148149</v>
      </c>
      <c r="I17" s="1"/>
      <c r="J17" s="1"/>
      <c r="K17" s="123" t="s">
        <v>58</v>
      </c>
      <c r="L17" s="124"/>
      <c r="M17" s="125"/>
      <c r="N17" s="67"/>
      <c r="O17" s="49">
        <v>30</v>
      </c>
      <c r="P17" s="49">
        <f t="shared" si="3"/>
        <v>2592</v>
      </c>
      <c r="Q17" s="49">
        <f t="shared" si="0"/>
        <v>2729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45420</v>
      </c>
      <c r="E18" s="61">
        <v>0.33333333333333331</v>
      </c>
      <c r="F18" s="49">
        <f>'Día 8'!C16</f>
        <v>3495091</v>
      </c>
      <c r="G18" s="49">
        <f t="shared" si="1"/>
        <v>2746</v>
      </c>
      <c r="H18" s="50">
        <f t="shared" si="2"/>
        <v>31.782407407407408</v>
      </c>
      <c r="I18" s="1"/>
      <c r="K18" s="62"/>
      <c r="L18" s="68">
        <f>SUM(G16:G22)</f>
        <v>19208</v>
      </c>
      <c r="M18" s="70" t="s">
        <v>14</v>
      </c>
      <c r="N18" s="67"/>
      <c r="O18" s="49">
        <v>30</v>
      </c>
      <c r="P18" s="49">
        <f t="shared" si="3"/>
        <v>2592</v>
      </c>
      <c r="Q18" s="49">
        <f t="shared" si="0"/>
        <v>2746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45421</v>
      </c>
      <c r="E19" s="61">
        <v>0.33333333333333331</v>
      </c>
      <c r="F19" s="49">
        <f>'Día 9'!C16</f>
        <v>3497823</v>
      </c>
      <c r="G19" s="49">
        <f t="shared" si="1"/>
        <v>2732</v>
      </c>
      <c r="H19" s="50">
        <f t="shared" si="2"/>
        <v>31.62037037037037</v>
      </c>
      <c r="I19" s="1"/>
      <c r="J19" s="1"/>
      <c r="K19" s="62"/>
      <c r="L19" s="73">
        <f>L18*1000/7/24/60/60</f>
        <v>31.759259259259256</v>
      </c>
      <c r="M19" s="73" t="s">
        <v>15</v>
      </c>
      <c r="N19" s="67"/>
      <c r="O19" s="49">
        <v>30</v>
      </c>
      <c r="P19" s="49">
        <f t="shared" si="3"/>
        <v>2592</v>
      </c>
      <c r="Q19" s="49">
        <f t="shared" si="0"/>
        <v>2732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45422</v>
      </c>
      <c r="E20" s="61">
        <v>0.33333333333333331</v>
      </c>
      <c r="F20" s="49">
        <f>'Día 10'!C16</f>
        <v>3500593</v>
      </c>
      <c r="G20" s="49">
        <f t="shared" si="1"/>
        <v>2770</v>
      </c>
      <c r="H20" s="50">
        <f t="shared" si="2"/>
        <v>32.060185185185183</v>
      </c>
      <c r="I20" s="1"/>
      <c r="J20" s="1"/>
      <c r="K20" s="63"/>
      <c r="L20" s="71"/>
      <c r="M20" s="72"/>
      <c r="N20" s="67"/>
      <c r="O20" s="49">
        <v>30</v>
      </c>
      <c r="P20" s="49">
        <f t="shared" si="3"/>
        <v>2592</v>
      </c>
      <c r="Q20" s="49">
        <f t="shared" si="0"/>
        <v>2770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45423</v>
      </c>
      <c r="E21" s="61">
        <v>0.33333333333333331</v>
      </c>
      <c r="F21" s="49">
        <f>'Día 11'!C16</f>
        <v>3503324</v>
      </c>
      <c r="G21" s="49">
        <f t="shared" si="1"/>
        <v>2731</v>
      </c>
      <c r="H21" s="50">
        <f t="shared" si="2"/>
        <v>31.608796296296298</v>
      </c>
      <c r="I21" s="1"/>
      <c r="J21" s="1"/>
      <c r="K21" s="1"/>
      <c r="L21" s="65"/>
      <c r="M21" s="66"/>
      <c r="N21" s="67"/>
      <c r="O21" s="49">
        <v>30</v>
      </c>
      <c r="P21" s="49">
        <f t="shared" si="3"/>
        <v>2592</v>
      </c>
      <c r="Q21" s="49">
        <f t="shared" si="0"/>
        <v>2731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45424</v>
      </c>
      <c r="E22" s="61">
        <v>0.33333333333333331</v>
      </c>
      <c r="F22" s="49">
        <f>'Día 12'!C16</f>
        <v>3506102</v>
      </c>
      <c r="G22" s="49">
        <f t="shared" si="1"/>
        <v>2778</v>
      </c>
      <c r="H22" s="50">
        <f t="shared" si="2"/>
        <v>32.152777777777779</v>
      </c>
      <c r="I22" s="1"/>
      <c r="J22" s="1"/>
      <c r="K22" s="1"/>
      <c r="L22" s="65"/>
      <c r="M22" s="66"/>
      <c r="N22" s="67"/>
      <c r="O22" s="49">
        <v>30</v>
      </c>
      <c r="P22" s="49">
        <f t="shared" si="3"/>
        <v>2592</v>
      </c>
      <c r="Q22" s="49">
        <f t="shared" si="0"/>
        <v>2778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45425</v>
      </c>
      <c r="E23" s="61">
        <v>0.33333333333333331</v>
      </c>
      <c r="F23" s="49">
        <f>'Día 13'!C16</f>
        <v>3508863</v>
      </c>
      <c r="G23" s="49">
        <f t="shared" si="1"/>
        <v>2761</v>
      </c>
      <c r="H23" s="50">
        <f t="shared" si="2"/>
        <v>31.956018518518519</v>
      </c>
      <c r="I23" s="1"/>
      <c r="J23" s="1"/>
      <c r="K23" s="123" t="s">
        <v>59</v>
      </c>
      <c r="L23" s="124"/>
      <c r="M23" s="125"/>
      <c r="N23" s="67"/>
      <c r="O23" s="49">
        <v>30</v>
      </c>
      <c r="P23" s="49">
        <f t="shared" si="3"/>
        <v>2592</v>
      </c>
      <c r="Q23" s="49">
        <f t="shared" si="0"/>
        <v>2761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45426</v>
      </c>
      <c r="E24" s="61">
        <v>0.33333333333333331</v>
      </c>
      <c r="F24" s="49">
        <f>'Día 14'!C16</f>
        <v>3511561</v>
      </c>
      <c r="G24" s="49">
        <f t="shared" si="1"/>
        <v>2698</v>
      </c>
      <c r="H24" s="50">
        <f t="shared" si="2"/>
        <v>31.226851851851851</v>
      </c>
      <c r="I24" s="1"/>
      <c r="K24" s="62"/>
      <c r="L24" s="68">
        <f>SUM(G23:G29)</f>
        <v>19036</v>
      </c>
      <c r="M24" s="70" t="s">
        <v>14</v>
      </c>
      <c r="N24" s="67"/>
      <c r="O24" s="49">
        <v>30</v>
      </c>
      <c r="P24" s="49">
        <f t="shared" si="3"/>
        <v>2592</v>
      </c>
      <c r="Q24" s="49">
        <f t="shared" si="0"/>
        <v>2698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45427</v>
      </c>
      <c r="E25" s="61">
        <v>0.33333333333333331</v>
      </c>
      <c r="F25" s="49">
        <f>'Día 15'!C16</f>
        <v>3514269</v>
      </c>
      <c r="G25" s="49">
        <f t="shared" si="1"/>
        <v>2708</v>
      </c>
      <c r="H25" s="50">
        <f t="shared" si="2"/>
        <v>31.342592592592592</v>
      </c>
      <c r="I25" s="1"/>
      <c r="J25" s="1"/>
      <c r="K25" s="62"/>
      <c r="L25" s="73">
        <f>L24*1000/7/24/60/60</f>
        <v>31.474867724867725</v>
      </c>
      <c r="M25" s="73" t="s">
        <v>15</v>
      </c>
      <c r="N25" s="67"/>
      <c r="O25" s="49">
        <v>30</v>
      </c>
      <c r="P25" s="49">
        <f t="shared" si="3"/>
        <v>2592</v>
      </c>
      <c r="Q25" s="49">
        <f t="shared" si="0"/>
        <v>2708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45428</v>
      </c>
      <c r="E26" s="61">
        <v>0.33333333333333331</v>
      </c>
      <c r="F26" s="49">
        <f>'Día 16'!C16</f>
        <v>3516986</v>
      </c>
      <c r="G26" s="49">
        <f t="shared" si="1"/>
        <v>2717</v>
      </c>
      <c r="H26" s="50">
        <f t="shared" si="2"/>
        <v>31.446759259259256</v>
      </c>
      <c r="I26" s="1"/>
      <c r="J26" s="1"/>
      <c r="K26" s="63"/>
      <c r="L26" s="71"/>
      <c r="M26" s="72"/>
      <c r="N26" s="67"/>
      <c r="O26" s="49">
        <v>30</v>
      </c>
      <c r="P26" s="49">
        <f t="shared" si="3"/>
        <v>2592</v>
      </c>
      <c r="Q26" s="49">
        <f t="shared" si="0"/>
        <v>2717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45429</v>
      </c>
      <c r="E27" s="61">
        <v>0.33333333333333331</v>
      </c>
      <c r="F27" s="49">
        <f>'Día 17'!C16</f>
        <v>3519706</v>
      </c>
      <c r="G27" s="49">
        <f t="shared" si="1"/>
        <v>2720</v>
      </c>
      <c r="H27" s="50">
        <f t="shared" si="2"/>
        <v>31.481481481481481</v>
      </c>
      <c r="I27" s="1"/>
      <c r="J27" s="1"/>
      <c r="K27" s="1"/>
      <c r="L27" s="65"/>
      <c r="M27" s="66"/>
      <c r="N27" s="67"/>
      <c r="O27" s="49">
        <v>30</v>
      </c>
      <c r="P27" s="49">
        <f t="shared" si="3"/>
        <v>2592</v>
      </c>
      <c r="Q27" s="49">
        <f t="shared" si="0"/>
        <v>2720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45430</v>
      </c>
      <c r="E28" s="61">
        <v>0.33333333333333331</v>
      </c>
      <c r="F28" s="49">
        <f>'Día 18'!C16</f>
        <v>3522420</v>
      </c>
      <c r="G28" s="49">
        <f t="shared" si="1"/>
        <v>2714</v>
      </c>
      <c r="H28" s="50">
        <f t="shared" si="2"/>
        <v>31.412037037037035</v>
      </c>
      <c r="I28" s="1"/>
      <c r="J28" s="1"/>
      <c r="K28" s="1"/>
      <c r="L28" s="65"/>
      <c r="M28" s="66"/>
      <c r="N28" s="67"/>
      <c r="O28" s="49">
        <v>30</v>
      </c>
      <c r="P28" s="49">
        <f t="shared" si="3"/>
        <v>2592</v>
      </c>
      <c r="Q28" s="49">
        <f t="shared" si="0"/>
        <v>2714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45431</v>
      </c>
      <c r="E29" s="61">
        <v>0.33333333333333331</v>
      </c>
      <c r="F29" s="49">
        <f>'Día 19'!C16</f>
        <v>3525138</v>
      </c>
      <c r="G29" s="49">
        <f t="shared" si="1"/>
        <v>2718</v>
      </c>
      <c r="H29" s="50">
        <f t="shared" si="2"/>
        <v>31.458333333333332</v>
      </c>
      <c r="I29" s="1"/>
      <c r="J29" s="1"/>
      <c r="K29" s="123" t="s">
        <v>60</v>
      </c>
      <c r="L29" s="124"/>
      <c r="M29" s="125"/>
      <c r="N29" s="67"/>
      <c r="O29" s="49">
        <v>30</v>
      </c>
      <c r="P29" s="49">
        <f t="shared" si="3"/>
        <v>2592</v>
      </c>
      <c r="Q29" s="49">
        <f t="shared" si="0"/>
        <v>2718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45432</v>
      </c>
      <c r="E30" s="61">
        <v>0.33333333333333331</v>
      </c>
      <c r="F30" s="49">
        <f>'Día 20'!C16</f>
        <v>3527846</v>
      </c>
      <c r="G30" s="49">
        <f t="shared" si="1"/>
        <v>2708</v>
      </c>
      <c r="H30" s="50">
        <f t="shared" si="2"/>
        <v>31.342592592592592</v>
      </c>
      <c r="I30" s="1"/>
      <c r="K30" s="62"/>
      <c r="L30" s="68">
        <f>SUM(G30:G36)</f>
        <v>19096</v>
      </c>
      <c r="M30" s="70" t="s">
        <v>14</v>
      </c>
      <c r="N30" s="67"/>
      <c r="O30" s="49">
        <v>30</v>
      </c>
      <c r="P30" s="49">
        <f t="shared" si="3"/>
        <v>2592</v>
      </c>
      <c r="Q30" s="49">
        <f t="shared" si="0"/>
        <v>2708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45433</v>
      </c>
      <c r="E31" s="61">
        <v>0.33333333333333331</v>
      </c>
      <c r="F31" s="49">
        <f>'Día 21'!C16</f>
        <v>3530555</v>
      </c>
      <c r="G31" s="49">
        <f t="shared" si="1"/>
        <v>2709</v>
      </c>
      <c r="H31" s="50">
        <f t="shared" si="2"/>
        <v>31.354166666666668</v>
      </c>
      <c r="I31" s="1"/>
      <c r="J31" s="1"/>
      <c r="K31" s="62"/>
      <c r="L31" s="73">
        <f>L30*1000/7/24/60/60</f>
        <v>31.574074074074076</v>
      </c>
      <c r="M31" s="73" t="s">
        <v>15</v>
      </c>
      <c r="N31" s="67"/>
      <c r="O31" s="49">
        <v>30</v>
      </c>
      <c r="P31" s="49">
        <f t="shared" si="3"/>
        <v>2592</v>
      </c>
      <c r="Q31" s="49">
        <f t="shared" si="0"/>
        <v>2709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45434</v>
      </c>
      <c r="E32" s="61">
        <v>0.33333333333333331</v>
      </c>
      <c r="F32" s="49">
        <f>'Día 22'!C16</f>
        <v>3533276</v>
      </c>
      <c r="G32" s="49">
        <f t="shared" si="1"/>
        <v>2721</v>
      </c>
      <c r="H32" s="50">
        <f t="shared" si="2"/>
        <v>31.493055555555554</v>
      </c>
      <c r="I32" s="1"/>
      <c r="J32" s="1"/>
      <c r="K32" s="63"/>
      <c r="L32" s="71"/>
      <c r="M32" s="72"/>
      <c r="N32" s="67"/>
      <c r="O32" s="49">
        <v>30</v>
      </c>
      <c r="P32" s="49">
        <f t="shared" si="3"/>
        <v>2592</v>
      </c>
      <c r="Q32" s="49">
        <f t="shared" si="0"/>
        <v>2721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45435</v>
      </c>
      <c r="E33" s="61">
        <v>0.33333333333333331</v>
      </c>
      <c r="F33" s="49">
        <f>'Día 23'!C16</f>
        <v>3536027</v>
      </c>
      <c r="G33" s="49">
        <f t="shared" si="1"/>
        <v>2751</v>
      </c>
      <c r="H33" s="50">
        <f t="shared" si="2"/>
        <v>31.840277777777779</v>
      </c>
      <c r="I33" s="1"/>
      <c r="J33" s="1"/>
      <c r="K33" s="1"/>
      <c r="L33" s="65"/>
      <c r="M33" s="66"/>
      <c r="N33" s="67"/>
      <c r="O33" s="49">
        <v>30</v>
      </c>
      <c r="P33" s="49">
        <f t="shared" si="3"/>
        <v>2592</v>
      </c>
      <c r="Q33" s="49">
        <f t="shared" si="0"/>
        <v>2751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45436</v>
      </c>
      <c r="E34" s="61">
        <v>0.33333333333333331</v>
      </c>
      <c r="F34" s="49">
        <f>'Día 24'!C16</f>
        <v>3538742</v>
      </c>
      <c r="G34" s="49">
        <f t="shared" si="1"/>
        <v>2715</v>
      </c>
      <c r="H34" s="50">
        <f t="shared" si="2"/>
        <v>31.423611111111111</v>
      </c>
      <c r="I34" s="1"/>
      <c r="J34" s="1"/>
      <c r="K34" s="1"/>
      <c r="L34" s="65"/>
      <c r="M34" s="66"/>
      <c r="N34" s="67"/>
      <c r="O34" s="49">
        <v>30</v>
      </c>
      <c r="P34" s="49">
        <f t="shared" si="3"/>
        <v>2592</v>
      </c>
      <c r="Q34" s="49">
        <f t="shared" si="0"/>
        <v>2715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45437</v>
      </c>
      <c r="E35" s="61">
        <v>0.33333333333333331</v>
      </c>
      <c r="F35" s="49">
        <f>'Día 25'!C16</f>
        <v>3541478</v>
      </c>
      <c r="G35" s="49">
        <f t="shared" si="1"/>
        <v>2736</v>
      </c>
      <c r="H35" s="50">
        <f t="shared" si="2"/>
        <v>31.666666666666668</v>
      </c>
      <c r="I35" s="1"/>
      <c r="J35" s="1"/>
      <c r="K35" s="123" t="s">
        <v>61</v>
      </c>
      <c r="L35" s="124"/>
      <c r="M35" s="125"/>
      <c r="N35" s="67"/>
      <c r="O35" s="49">
        <v>30</v>
      </c>
      <c r="P35" s="49">
        <f t="shared" si="3"/>
        <v>2592</v>
      </c>
      <c r="Q35" s="49">
        <f t="shared" si="0"/>
        <v>2736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45438</v>
      </c>
      <c r="E36" s="61">
        <v>0.33333333333333331</v>
      </c>
      <c r="F36" s="49">
        <f>'Día 26'!C16</f>
        <v>3544234</v>
      </c>
      <c r="G36" s="49">
        <f t="shared" si="1"/>
        <v>2756</v>
      </c>
      <c r="H36" s="50">
        <f t="shared" si="2"/>
        <v>31.898148148148149</v>
      </c>
      <c r="I36" s="1"/>
      <c r="K36" s="62"/>
      <c r="L36" s="68">
        <f>SUM(G37:G41)</f>
        <v>13698</v>
      </c>
      <c r="M36" s="70" t="s">
        <v>14</v>
      </c>
      <c r="N36" s="67"/>
      <c r="O36" s="49">
        <v>30</v>
      </c>
      <c r="P36" s="49">
        <f t="shared" si="3"/>
        <v>2592</v>
      </c>
      <c r="Q36" s="49">
        <f t="shared" si="0"/>
        <v>2756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45439</v>
      </c>
      <c r="E37" s="61">
        <v>0.33333333333333331</v>
      </c>
      <c r="F37" s="49">
        <f>'Día 27'!C16</f>
        <v>3547000</v>
      </c>
      <c r="G37" s="49">
        <f t="shared" si="1"/>
        <v>2766</v>
      </c>
      <c r="H37" s="50">
        <f t="shared" si="2"/>
        <v>32.013888888888886</v>
      </c>
      <c r="I37" s="1"/>
      <c r="J37" s="1"/>
      <c r="K37" s="62"/>
      <c r="L37" s="73">
        <f>L36*1000/5/24/60/60</f>
        <v>31.708333333333332</v>
      </c>
      <c r="M37" s="73" t="s">
        <v>15</v>
      </c>
      <c r="N37" s="67"/>
      <c r="O37" s="49">
        <v>30</v>
      </c>
      <c r="P37" s="49">
        <f t="shared" si="3"/>
        <v>2592</v>
      </c>
      <c r="Q37" s="49">
        <f t="shared" si="0"/>
        <v>2766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45440</v>
      </c>
      <c r="E38" s="61">
        <v>0.33333333333333331</v>
      </c>
      <c r="F38" s="49">
        <f>'Día 28'!C16</f>
        <v>3549739</v>
      </c>
      <c r="G38" s="49">
        <f t="shared" si="1"/>
        <v>2739</v>
      </c>
      <c r="H38" s="50">
        <f t="shared" si="2"/>
        <v>31.701388888888889</v>
      </c>
      <c r="I38" s="1"/>
      <c r="J38" s="1"/>
      <c r="K38" s="63"/>
      <c r="L38" s="71"/>
      <c r="M38" s="72"/>
      <c r="N38" s="67"/>
      <c r="O38" s="49">
        <v>30</v>
      </c>
      <c r="P38" s="49">
        <f t="shared" si="3"/>
        <v>2592</v>
      </c>
      <c r="Q38" s="49">
        <f t="shared" si="0"/>
        <v>2739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45441</v>
      </c>
      <c r="E39" s="61">
        <v>0.33333333333333331</v>
      </c>
      <c r="F39" s="49">
        <f>'Día 29'!C16</f>
        <v>3552440</v>
      </c>
      <c r="G39" s="49">
        <f t="shared" si="1"/>
        <v>2701</v>
      </c>
      <c r="H39" s="50">
        <f t="shared" si="2"/>
        <v>31.261574074074076</v>
      </c>
      <c r="I39" s="1"/>
      <c r="J39" s="1"/>
      <c r="K39" s="1"/>
      <c r="L39" s="65"/>
      <c r="M39" s="66"/>
      <c r="N39" s="67"/>
      <c r="O39" s="49">
        <v>30</v>
      </c>
      <c r="P39" s="49">
        <f t="shared" si="3"/>
        <v>2592</v>
      </c>
      <c r="Q39" s="49">
        <f t="shared" si="0"/>
        <v>2701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45442</v>
      </c>
      <c r="E40" s="61">
        <v>0.33333333333333298</v>
      </c>
      <c r="F40" s="49">
        <f>'Día 30'!C16</f>
        <v>3555137</v>
      </c>
      <c r="G40" s="49">
        <f t="shared" si="1"/>
        <v>2697</v>
      </c>
      <c r="H40" s="50">
        <f t="shared" si="2"/>
        <v>31.215277777777779</v>
      </c>
      <c r="I40" s="1"/>
      <c r="J40" s="1"/>
      <c r="K40" s="1"/>
      <c r="L40" s="65"/>
      <c r="M40" s="66"/>
      <c r="N40" s="67"/>
      <c r="O40" s="49">
        <v>30</v>
      </c>
      <c r="P40" s="49">
        <f t="shared" ref="P40" si="4">O40*60*60*24/1000</f>
        <v>2592</v>
      </c>
      <c r="Q40" s="49">
        <f t="shared" si="0"/>
        <v>2697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45443</v>
      </c>
      <c r="E41" s="61">
        <v>0.33333333333333298</v>
      </c>
      <c r="F41" s="49">
        <f>'Día 31'!C16</f>
        <v>3557932</v>
      </c>
      <c r="G41" s="49">
        <f t="shared" si="1"/>
        <v>2795</v>
      </c>
      <c r="H41" s="50">
        <f t="shared" si="2"/>
        <v>32.349537037037038</v>
      </c>
      <c r="I41" s="1"/>
      <c r="J41" s="1"/>
      <c r="K41" s="1"/>
      <c r="L41" s="1"/>
      <c r="M41" s="1"/>
      <c r="N41" s="1"/>
      <c r="O41" s="49">
        <v>30</v>
      </c>
      <c r="P41" s="49">
        <f t="shared" ref="P41" si="5">O41*60*60*24/1000</f>
        <v>2592</v>
      </c>
      <c r="Q41" s="49">
        <f t="shared" ref="Q41" si="6">G41</f>
        <v>2795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8"/>
      <c r="D42" s="109"/>
      <c r="E42" s="110"/>
      <c r="F42" s="111"/>
      <c r="G42" s="112">
        <f>(AVERAGE(G11:G41)-2592)/2592</f>
        <v>5.4833731581043363E-2</v>
      </c>
      <c r="H42" s="112">
        <f>(AVERAGE(H11:H41)-30)/30</f>
        <v>5.4833731581043564E-2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21" t="s">
        <v>17</v>
      </c>
      <c r="O43" s="77" t="s">
        <v>18</v>
      </c>
      <c r="P43" s="76">
        <f>SUM(P11:P41)</f>
        <v>80352</v>
      </c>
      <c r="Q43" s="76">
        <f>SUM(Q11:Q41)</f>
        <v>84758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31.645011947431303</v>
      </c>
      <c r="H44" s="59" t="s">
        <v>20</v>
      </c>
      <c r="I44" s="1"/>
      <c r="J44" s="1"/>
      <c r="K44" s="1"/>
      <c r="L44" s="1"/>
      <c r="M44" s="60"/>
      <c r="N44" s="122"/>
      <c r="O44" s="78" t="s">
        <v>21</v>
      </c>
      <c r="P44" s="93">
        <f>P43*1000/31/24/60/60</f>
        <v>30</v>
      </c>
      <c r="Q44" s="95">
        <f>Q43*1000/31/24/60/60</f>
        <v>31.645011947431303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4406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3496206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3497823</v>
      </c>
      <c r="D16" s="40">
        <f>+C16-C8</f>
        <v>1617</v>
      </c>
      <c r="E16" s="96">
        <f>+D16*1000/14/3600</f>
        <v>32.083333333333336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3498398</v>
      </c>
      <c r="D21" s="40">
        <f>+C21-C16</f>
        <v>575</v>
      </c>
      <c r="E21" s="96">
        <f>+D21*1000/5/3600</f>
        <v>31.944444444444443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3498973</v>
      </c>
      <c r="D26" s="40">
        <f>+C26-C21</f>
        <v>575</v>
      </c>
      <c r="E26" s="96">
        <f>+D26*1000/5/3600</f>
        <v>31.944444444444443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3498973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3500593</v>
      </c>
      <c r="D16" s="40">
        <f>+C16-C8</f>
        <v>1620</v>
      </c>
      <c r="E16" s="96">
        <f>+D16*1000/14/3600</f>
        <v>32.142857142857139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3501154</v>
      </c>
      <c r="D21" s="40">
        <f>+C21-C16</f>
        <v>561</v>
      </c>
      <c r="E21" s="96">
        <f>+D21*1000/5/3600</f>
        <v>31.166666666666668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3501710</v>
      </c>
      <c r="D26" s="40">
        <f>+C26-C21</f>
        <v>556</v>
      </c>
      <c r="E26" s="96">
        <f>+D26*1000/5/3600</f>
        <v>30.888888888888889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6" zoomScaleNormal="86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3501710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3503324</v>
      </c>
      <c r="D16" s="40">
        <f>+C16-C8</f>
        <v>1614</v>
      </c>
      <c r="E16" s="96">
        <f>+D16*1000/14/3600</f>
        <v>32.023809523809526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3503942</v>
      </c>
      <c r="D21" s="40">
        <f>+C21-C16</f>
        <v>618</v>
      </c>
      <c r="E21" s="96">
        <f>+D21*1000/5/3600</f>
        <v>34.333333333333336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3504486</v>
      </c>
      <c r="D26" s="40">
        <f>+C26-C21</f>
        <v>544</v>
      </c>
      <c r="E26" s="96">
        <f>+D26*1000/5/3600</f>
        <v>30.222222222222221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3504486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3506102</v>
      </c>
      <c r="D16" s="40">
        <f>+C16-C8</f>
        <v>1616</v>
      </c>
      <c r="E16" s="96">
        <f>+D16*1000/14/3600</f>
        <v>32.063492063492063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3506688</v>
      </c>
      <c r="D21" s="40">
        <f>+C21-C16</f>
        <v>586</v>
      </c>
      <c r="E21" s="96">
        <f>+D21*1000/5/3600</f>
        <v>32.555555555555557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3507246</v>
      </c>
      <c r="D26" s="40">
        <f>+C26-C21</f>
        <v>558</v>
      </c>
      <c r="E26" s="96">
        <f>+D26*1000/5/3600</f>
        <v>31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B1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3507246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3508863</v>
      </c>
      <c r="D16" s="40">
        <f>+C16-C8</f>
        <v>1617</v>
      </c>
      <c r="E16" s="96">
        <f>+D16*1000/14/3600</f>
        <v>32.083333333333336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3509443</v>
      </c>
      <c r="D21" s="40">
        <f>+C21-C16</f>
        <v>580</v>
      </c>
      <c r="E21" s="96">
        <f>+D21*1000/5/3600</f>
        <v>32.222222222222221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3509999</v>
      </c>
      <c r="D26" s="40">
        <f>+C26-C21</f>
        <v>556</v>
      </c>
      <c r="E26" s="96">
        <f>+D26*1000/5/3600</f>
        <v>30.888888888888889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3509999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3511561</v>
      </c>
      <c r="D16" s="40">
        <f>+C16-C8</f>
        <v>1562</v>
      </c>
      <c r="E16" s="96">
        <f>+D16*1000/14/3600</f>
        <v>30.99206349206349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3512129</v>
      </c>
      <c r="D21" s="40">
        <f>+C21-C16</f>
        <v>568</v>
      </c>
      <c r="E21" s="96">
        <f>+D21*1000/5/3600</f>
        <v>31.555555555555557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3512684</v>
      </c>
      <c r="D26" s="40">
        <f>+C26-C21</f>
        <v>555</v>
      </c>
      <c r="E26" s="96">
        <f>+D26*1000/5/3600</f>
        <v>30.833333333333332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3512684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3514269</v>
      </c>
      <c r="D16" s="40">
        <f>+C16-C8</f>
        <v>1585</v>
      </c>
      <c r="E16" s="96">
        <f>+D16*1000/14/3600</f>
        <v>31.448412698412696</v>
      </c>
      <c r="F16" s="41" t="s">
        <v>16</v>
      </c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3514832</v>
      </c>
      <c r="D21" s="40">
        <f>+C21-C16</f>
        <v>563</v>
      </c>
      <c r="E21" s="96">
        <f>+D21*1000/5/3600</f>
        <v>31.277777777777779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3515406</v>
      </c>
      <c r="D26" s="40">
        <f>+C26-C21</f>
        <v>574</v>
      </c>
      <c r="E26" s="96">
        <f>+D26*1000/5/3600</f>
        <v>31.888888888888889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3515406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3516986</v>
      </c>
      <c r="D16" s="40">
        <f>+C16-C8</f>
        <v>1580</v>
      </c>
      <c r="E16" s="96">
        <f>+D16*1000/14/3600</f>
        <v>31.349206349206348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3517549</v>
      </c>
      <c r="D21" s="40">
        <f>+C21-C16</f>
        <v>563</v>
      </c>
      <c r="E21" s="96">
        <v>31.6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3518120</v>
      </c>
      <c r="D26" s="40">
        <f>+C26-C21</f>
        <v>571</v>
      </c>
      <c r="E26" s="96">
        <f>+D26*1000/5/3600</f>
        <v>31.722222222222221</v>
      </c>
      <c r="F26" s="41" t="s">
        <v>16</v>
      </c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3518120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3519706</v>
      </c>
      <c r="D16" s="40">
        <f>+C16-C8</f>
        <v>1586</v>
      </c>
      <c r="E16" s="96">
        <f>+D16*1000/14/3600</f>
        <v>31.468253968253968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3520276</v>
      </c>
      <c r="D21" s="40">
        <f>+C21-C16</f>
        <v>570</v>
      </c>
      <c r="E21" s="96">
        <f>+D21*1000/5/3600</f>
        <v>31.666666666666668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3520835</v>
      </c>
      <c r="D26" s="40">
        <f>+C26-C21</f>
        <v>559</v>
      </c>
      <c r="E26" s="96">
        <f>+D26*1000/5/3600</f>
        <v>31.055555555555557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3520835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3522420</v>
      </c>
      <c r="D16" s="40">
        <f>+C16-C8</f>
        <v>1585</v>
      </c>
      <c r="E16" s="96">
        <f>+D16*1000/14/3600</f>
        <v>31.448412698412696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3522987</v>
      </c>
      <c r="D21" s="40">
        <f>+C21-C16</f>
        <v>567</v>
      </c>
      <c r="E21" s="96">
        <f>+D21*1000/5/3600</f>
        <v>31.5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3523536</v>
      </c>
      <c r="D26" s="40">
        <f>+C26-C21</f>
        <v>549</v>
      </c>
      <c r="E26" s="96">
        <f>+D26*1000/5/3600</f>
        <v>30.5</v>
      </c>
      <c r="F26" s="41" t="s">
        <v>16</v>
      </c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45413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3474332</v>
      </c>
      <c r="D8" s="28"/>
      <c r="E8" s="28"/>
      <c r="F8" s="8"/>
      <c r="G8" s="128"/>
      <c r="H8" s="129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4" t="s">
        <v>16</v>
      </c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3475932</v>
      </c>
      <c r="D16" s="40">
        <f>C16-C8</f>
        <v>1600</v>
      </c>
      <c r="E16" s="96">
        <f>+D16*1000/14/3600</f>
        <v>31.746031746031747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4" t="s">
        <v>16</v>
      </c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3476512</v>
      </c>
      <c r="D21" s="40">
        <f>+C21-C16</f>
        <v>580</v>
      </c>
      <c r="E21" s="96">
        <f>+D21*1000/5/3600</f>
        <v>32.222222222222221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4" t="s">
        <v>16</v>
      </c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3477081</v>
      </c>
      <c r="D26" s="40">
        <f>+C26-C21</f>
        <v>569</v>
      </c>
      <c r="E26" s="96">
        <f>+D26*1000/5/3600</f>
        <v>31.611111111111111</v>
      </c>
      <c r="F26" s="41" t="s">
        <v>16</v>
      </c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3523536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3525138</v>
      </c>
      <c r="D16" s="40">
        <f>+C16-C8</f>
        <v>1602</v>
      </c>
      <c r="E16" s="96">
        <f>+D16*1000/14/3600</f>
        <v>31.785714285714288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3525699</v>
      </c>
      <c r="D21" s="40">
        <f>+C21-C16</f>
        <v>561</v>
      </c>
      <c r="E21" s="96">
        <f>+D21*1000/5/3600</f>
        <v>31.166666666666668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3526253</v>
      </c>
      <c r="D26" s="40">
        <f>+C26-C21</f>
        <v>554</v>
      </c>
      <c r="E26" s="96">
        <f>+D26*1000/5/3600</f>
        <v>30.777777777777779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3526253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3527846</v>
      </c>
      <c r="D16" s="40">
        <f>+C16-C8</f>
        <v>1593</v>
      </c>
      <c r="E16" s="96">
        <f>+D16*1000/14/3600</f>
        <v>31.607142857142858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3528409</v>
      </c>
      <c r="D21" s="40">
        <f>+C21-C16</f>
        <v>563</v>
      </c>
      <c r="E21" s="96">
        <f>+D21*1000/5/3600</f>
        <v>31.277777777777779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3528979</v>
      </c>
      <c r="D26" s="40">
        <f>+C26-C21</f>
        <v>570</v>
      </c>
      <c r="E26" s="96">
        <f>+D26*1000/5/3600</f>
        <v>31.666666666666668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/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3528979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3530555</v>
      </c>
      <c r="D16" s="40">
        <f>+C16-C8</f>
        <v>1576</v>
      </c>
      <c r="E16" s="96">
        <f>+D16*1000/14/3600</f>
        <v>31.269841269841269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3531116</v>
      </c>
      <c r="D21" s="40">
        <f>+C21-C16</f>
        <v>561</v>
      </c>
      <c r="E21" s="96">
        <f>+D21*1000/5/3600</f>
        <v>31.166666666666668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3531705</v>
      </c>
      <c r="D26" s="40">
        <f>+C26-C21</f>
        <v>589</v>
      </c>
      <c r="E26" s="96">
        <f>+D26*1000/5/3600</f>
        <v>32.722222222222221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3531705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3533276</v>
      </c>
      <c r="D16" s="40">
        <f>+C16-C8</f>
        <v>1571</v>
      </c>
      <c r="E16" s="96">
        <f>+D16*1000/14/3600</f>
        <v>31.170634920634921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3533851</v>
      </c>
      <c r="D21" s="40">
        <f>+C21-C16</f>
        <v>575</v>
      </c>
      <c r="E21" s="96">
        <f>+D21*1000/5/3600</f>
        <v>31.944444444444443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3534424</v>
      </c>
      <c r="D26" s="40">
        <f>+C26-C21</f>
        <v>573</v>
      </c>
      <c r="E26" s="96">
        <f>+D26*1000/5/3600</f>
        <v>31.833333333333332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3534424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3536027</v>
      </c>
      <c r="D16" s="40">
        <f>+C16-C8</f>
        <v>1603</v>
      </c>
      <c r="E16" s="96">
        <f>+D16*1000/14/3600</f>
        <v>31.805555555555557</v>
      </c>
      <c r="F16" s="45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3536599</v>
      </c>
      <c r="D21" s="40">
        <f>+C21-C16</f>
        <v>572</v>
      </c>
      <c r="E21" s="96">
        <f>+D21*1000/5/3600</f>
        <v>31.777777777777779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3537165</v>
      </c>
      <c r="D26" s="40">
        <f>+C26-C21</f>
        <v>566</v>
      </c>
      <c r="E26" s="96">
        <f>+D26*1000/5/3600</f>
        <v>31.444444444444443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3537165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3538742</v>
      </c>
      <c r="D16" s="40">
        <f>+C16-C8</f>
        <v>1577</v>
      </c>
      <c r="E16" s="96">
        <f>+D16*1000/14/3600</f>
        <v>31.289682539682541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3539311</v>
      </c>
      <c r="D21" s="40">
        <f>+C21-C16</f>
        <v>569</v>
      </c>
      <c r="E21" s="96">
        <f>+D21*1000/5/3600</f>
        <v>31.611111111111111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3539878</v>
      </c>
      <c r="D26" s="40">
        <f>+C26-C21</f>
        <v>567</v>
      </c>
      <c r="E26" s="96">
        <f>+D26*1000/5/3600</f>
        <v>31.5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0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3539878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3541478</v>
      </c>
      <c r="D16" s="40">
        <f>+C16-C8</f>
        <v>1600</v>
      </c>
      <c r="E16" s="96">
        <f>+D16*1000/14/3600</f>
        <v>31.746031746031747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3542050</v>
      </c>
      <c r="D21" s="40">
        <f>+C21-C16</f>
        <v>572</v>
      </c>
      <c r="E21" s="96">
        <f>+D21*1000/5/3600</f>
        <v>31.777777777777779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3542629</v>
      </c>
      <c r="D26" s="40">
        <f>+C26-C21</f>
        <v>579</v>
      </c>
      <c r="E26" s="96">
        <f>+D26*1000/5/3600</f>
        <v>32.166666666666664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3542629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3544234</v>
      </c>
      <c r="D16" s="40">
        <f>+C16-C8</f>
        <v>1605</v>
      </c>
      <c r="E16" s="96">
        <f>+D16*1000/14/3600</f>
        <v>31.845238095238095</v>
      </c>
      <c r="F16" s="45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3544826</v>
      </c>
      <c r="D21" s="40">
        <f>+C21-C16</f>
        <v>592</v>
      </c>
      <c r="E21" s="96">
        <f>+D21*1000/5/3600</f>
        <v>32.888888888888886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3545385</v>
      </c>
      <c r="D26" s="40">
        <f>+C26-C21</f>
        <v>559</v>
      </c>
      <c r="E26" s="96">
        <f>+D26*1000/5/3600</f>
        <v>31.055555555555557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5">
        <f>+'Día 26'!C26</f>
        <v>3545385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3547000</v>
      </c>
      <c r="D16" s="40">
        <f>+C16-C8</f>
        <v>1615</v>
      </c>
      <c r="E16" s="96">
        <f>+D16*1000/14/3600</f>
        <v>32.043650793650791</v>
      </c>
      <c r="F16" s="45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53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53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53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3547576</v>
      </c>
      <c r="D21" s="40">
        <f>+C21-C16</f>
        <v>576</v>
      </c>
      <c r="E21" s="96">
        <f>+D21*1000/5/3600</f>
        <v>32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3548141</v>
      </c>
      <c r="D26" s="40">
        <f>+C26-C21</f>
        <v>565</v>
      </c>
      <c r="E26" s="96">
        <f>+D26*1000/5/3600</f>
        <v>31.388888888888889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3548141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3549739</v>
      </c>
      <c r="D16" s="40">
        <f>+C16-C8</f>
        <v>1598</v>
      </c>
      <c r="E16" s="96">
        <f>+D16*1000/14/3600</f>
        <v>31.706349206349206</v>
      </c>
      <c r="F16" s="45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3550300</v>
      </c>
      <c r="D21" s="40">
        <f>+C21-C16</f>
        <v>561</v>
      </c>
      <c r="E21" s="96">
        <f>+D21*1000/5/3600</f>
        <v>31.166666666666668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3550873</v>
      </c>
      <c r="D26" s="40">
        <f>+C26-C21</f>
        <v>573</v>
      </c>
      <c r="E26" s="96">
        <f>+D26*1000/5/3600</f>
        <v>31.833333333333332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3477081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 t="s">
        <v>16</v>
      </c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3478682</v>
      </c>
      <c r="D16" s="40">
        <f>+C16-C8</f>
        <v>1601</v>
      </c>
      <c r="E16" s="96">
        <f>+D16*1000/14/3600</f>
        <v>31.765873015873016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9"/>
      <c r="H20" s="15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3479267</v>
      </c>
      <c r="D21" s="40">
        <f>+C21-C16</f>
        <v>585</v>
      </c>
      <c r="E21" s="97">
        <f>+D21*1000/5/3600</f>
        <v>32.5</v>
      </c>
      <c r="F21" s="41"/>
      <c r="G21" s="151"/>
      <c r="H21" s="15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3479838</v>
      </c>
      <c r="D26" s="40">
        <f>+C26-C21</f>
        <v>571</v>
      </c>
      <c r="E26" s="96">
        <f>+D26*1000/5/3600</f>
        <v>31.722222222222221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D28" sqref="D28: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28'!C26</f>
        <v>3550873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3552440</v>
      </c>
      <c r="D16" s="40">
        <f>+C16-C8</f>
        <v>1567</v>
      </c>
      <c r="E16" s="103">
        <f>+D16*1000/14/3600</f>
        <v>31.091269841269842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3552997</v>
      </c>
      <c r="D21" s="40">
        <f>+C21-C16</f>
        <v>557</v>
      </c>
      <c r="E21" s="103">
        <f>+D21*1000/5/3600</f>
        <v>30.944444444444443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3553537</v>
      </c>
      <c r="D26" s="40">
        <f>+C26-C21</f>
        <v>540</v>
      </c>
      <c r="E26" s="103">
        <f>+D26*1000/5/3600</f>
        <v>30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29'!C26</f>
        <v>3553537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3555137</v>
      </c>
      <c r="D16" s="40">
        <f>+C16-C8</f>
        <v>1600</v>
      </c>
      <c r="E16" s="96">
        <f>+D16*1000/14/3600</f>
        <v>31.746031746031747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3555678</v>
      </c>
      <c r="D21" s="40">
        <f>+C21-C16</f>
        <v>541</v>
      </c>
      <c r="E21" s="96">
        <f>+D21*1000/5/3600</f>
        <v>30.055555555555557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3556256</v>
      </c>
      <c r="D26" s="40">
        <f>+C26-C21</f>
        <v>578</v>
      </c>
      <c r="E26" s="96">
        <f>+D26*1000/5/3600</f>
        <v>32.111111111111114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106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30'!C26</f>
        <v>3556256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3557932</v>
      </c>
      <c r="D16" s="40">
        <f>+C16-C8</f>
        <v>1676</v>
      </c>
      <c r="E16" s="96">
        <f>+D16*1000/14/3600</f>
        <v>33.253968253968253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3558552</v>
      </c>
      <c r="D21" s="40">
        <f>+C21-C16</f>
        <v>620</v>
      </c>
      <c r="E21" s="96">
        <f>+D21*1000/5/3600</f>
        <v>34.444444444444443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3559150</v>
      </c>
      <c r="D26" s="40">
        <f>+C26-C21</f>
        <v>598</v>
      </c>
      <c r="E26" s="96">
        <f>+D26*1000/5/3600</f>
        <v>33.222222222222221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3479838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3481437</v>
      </c>
      <c r="D16" s="40">
        <f>+C16-C8</f>
        <v>1599</v>
      </c>
      <c r="E16" s="96">
        <f>+D16*1000/14/3600</f>
        <v>31.726190476190474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3482005</v>
      </c>
      <c r="D21" s="40">
        <f>+C21-C16</f>
        <v>568</v>
      </c>
      <c r="E21" s="96">
        <f>+D21*1000/5/3600</f>
        <v>31.555555555555557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3482587</v>
      </c>
      <c r="D26" s="40">
        <f>+C26-C21</f>
        <v>582</v>
      </c>
      <c r="E26" s="96">
        <f>+D26*1000/5/3600</f>
        <v>32.333333333333336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24" sqref="C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/>
      <c r="C8" s="43">
        <f>+'Día 3'!C26</f>
        <v>3482587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3484165</v>
      </c>
      <c r="D16" s="40">
        <f>+C16-C8</f>
        <v>1578</v>
      </c>
      <c r="E16" s="96">
        <f>+D16*1000/14/3600</f>
        <v>31.309523809523807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3484727</v>
      </c>
      <c r="D21" s="40">
        <f>+C21-C16</f>
        <v>562</v>
      </c>
      <c r="E21" s="96">
        <f>+D21*1000/5/3600</f>
        <v>31.222222222222221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3485303</v>
      </c>
      <c r="D26" s="40">
        <f>+C26-C21</f>
        <v>576</v>
      </c>
      <c r="E26" s="96">
        <f>+D26*1000/5/3600</f>
        <v>32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3485303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3486894</v>
      </c>
      <c r="D16" s="40">
        <f>+C16-C8</f>
        <v>1591</v>
      </c>
      <c r="E16" s="96">
        <f>+D16*1000/14/3600</f>
        <v>31.567460317460316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3487465</v>
      </c>
      <c r="D21" s="40">
        <f>+C21-C16</f>
        <v>571</v>
      </c>
      <c r="E21" s="96">
        <f>+D21*1000/5/3600</f>
        <v>31.722222222222221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3488016</v>
      </c>
      <c r="D26" s="40">
        <f>+C26-C21</f>
        <v>551</v>
      </c>
      <c r="E26" s="96">
        <f>+D26*1000/5/3600</f>
        <v>30.611111111111111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3488016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3489616</v>
      </c>
      <c r="D16" s="40">
        <f>+C16-C8</f>
        <v>1600</v>
      </c>
      <c r="E16" s="96">
        <f>+D16*1000/14/3600</f>
        <v>31.746031746031747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3490184</v>
      </c>
      <c r="D21" s="40">
        <f>+C21-C16</f>
        <v>568</v>
      </c>
      <c r="E21" s="96">
        <f>+D21*1000/5/3600</f>
        <v>31.555555555555557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3490750</v>
      </c>
      <c r="D26" s="40">
        <f>+C26-C21</f>
        <v>566</v>
      </c>
      <c r="E26" s="96">
        <f>+D26*1000/5/3600</f>
        <v>31.444444444444443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F12" sqref="F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45419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3490750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3492345</v>
      </c>
      <c r="D16" s="40">
        <f>+C16-C8</f>
        <v>1595</v>
      </c>
      <c r="E16" s="96">
        <f>+D16*1000/14/3600</f>
        <v>31.646825396825399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3492913</v>
      </c>
      <c r="D21" s="40">
        <f>+C21-C16</f>
        <v>568</v>
      </c>
      <c r="E21" s="96">
        <f>+D21*1000/5/3600</f>
        <v>31.555555555555557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3493505</v>
      </c>
      <c r="D26" s="40">
        <f>+C26-C21</f>
        <v>592</v>
      </c>
      <c r="E26" s="96">
        <f>+D26*1000/5/3600</f>
        <v>32.888888888888886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3493505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3495091</v>
      </c>
      <c r="D16" s="40">
        <f>+C16-C8</f>
        <v>1586</v>
      </c>
      <c r="E16" s="96">
        <f>+D16*1000/14/3600</f>
        <v>31.468253968253968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3495720</v>
      </c>
      <c r="D21" s="40">
        <f>+C21-C16</f>
        <v>629</v>
      </c>
      <c r="E21" s="96">
        <f>+D21*1000/5/3600</f>
        <v>34.944444444444443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3496206</v>
      </c>
      <c r="D26" s="40">
        <f>+C26-C21</f>
        <v>486</v>
      </c>
      <c r="E26" s="96">
        <f>+D26*1000/5/3600</f>
        <v>27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7B93CACE-AAA7-4812-BA8F-E90F040B7ABE}"/>
</file>

<file path=customXml/itemProps2.xml><?xml version="1.0" encoding="utf-8"?>
<ds:datastoreItem xmlns:ds="http://schemas.openxmlformats.org/officeDocument/2006/customXml" ds:itemID="{7AC68F23-BDCB-451B-8D06-7AB2EE76A583}"/>
</file>

<file path=customXml/itemProps3.xml><?xml version="1.0" encoding="utf-8"?>
<ds:datastoreItem xmlns:ds="http://schemas.openxmlformats.org/officeDocument/2006/customXml" ds:itemID="{ABF6AF64-1CAF-4008-BDCF-6DB788943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2024-06-06T18:55:35Z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