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1 Oct 2023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40" l="1"/>
  <c r="L36" i="40"/>
  <c r="L30" i="40"/>
  <c r="L24" i="40"/>
  <c r="L18" i="40"/>
  <c r="L12" i="40"/>
  <c r="L13" i="40"/>
  <c r="F11" i="40"/>
  <c r="G45" i="40"/>
  <c r="P44" i="40"/>
  <c r="P43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P41" i="40"/>
  <c r="Q41" i="40"/>
  <c r="P11" i="40"/>
  <c r="G44" i="40"/>
  <c r="G12" i="40"/>
  <c r="H12" i="40" s="1"/>
  <c r="G13" i="40"/>
  <c r="H13" i="40" s="1"/>
  <c r="G14" i="40"/>
  <c r="H14" i="40"/>
  <c r="G15" i="40"/>
  <c r="H15" i="40"/>
  <c r="G16" i="40"/>
  <c r="H16" i="40" s="1"/>
  <c r="G17" i="40"/>
  <c r="H17" i="40"/>
  <c r="G18" i="40"/>
  <c r="H18" i="40"/>
  <c r="G19" i="40"/>
  <c r="H19" i="40" s="1"/>
  <c r="G20" i="40"/>
  <c r="H20" i="40"/>
  <c r="G21" i="40"/>
  <c r="H21" i="40"/>
  <c r="G22" i="40"/>
  <c r="H22" i="40" s="1"/>
  <c r="G23" i="40"/>
  <c r="H23" i="40"/>
  <c r="G24" i="40"/>
  <c r="H24" i="40"/>
  <c r="G25" i="40"/>
  <c r="H25" i="40" s="1"/>
  <c r="G26" i="40"/>
  <c r="H26" i="40"/>
  <c r="G27" i="40"/>
  <c r="H27" i="40"/>
  <c r="G28" i="40"/>
  <c r="H28" i="40" s="1"/>
  <c r="G29" i="40"/>
  <c r="H29" i="40"/>
  <c r="G30" i="40"/>
  <c r="H30" i="40"/>
  <c r="G31" i="40"/>
  <c r="H31" i="40" s="1"/>
  <c r="G32" i="40"/>
  <c r="H32" i="40"/>
  <c r="G33" i="40"/>
  <c r="H33" i="40"/>
  <c r="G34" i="40"/>
  <c r="H34" i="40" s="1"/>
  <c r="G35" i="40"/>
  <c r="H35" i="40"/>
  <c r="G36" i="40"/>
  <c r="H36" i="40"/>
  <c r="G37" i="40"/>
  <c r="H37" i="40" s="1"/>
  <c r="G38" i="40"/>
  <c r="H38" i="40"/>
  <c r="G39" i="40"/>
  <c r="H39" i="40"/>
  <c r="G40" i="40"/>
  <c r="H40" i="40" s="1"/>
  <c r="G41" i="40"/>
  <c r="H41" i="40"/>
  <c r="G11" i="40"/>
  <c r="Q11" i="40" s="1"/>
  <c r="Q43" i="40" l="1"/>
  <c r="Q46" i="40" s="1"/>
  <c r="H11" i="40"/>
  <c r="L31" i="40"/>
  <c r="L25" i="40"/>
  <c r="L19" i="40"/>
  <c r="H42" i="40"/>
  <c r="G42" i="40"/>
  <c r="F41" i="40" l="1"/>
  <c r="C8" i="45" l="1"/>
  <c r="F40" i="40" l="1"/>
  <c r="E32" i="45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D16" i="45"/>
  <c r="E16" i="45" s="1"/>
  <c r="E17" i="33" l="1"/>
  <c r="F37" i="40" l="1"/>
  <c r="F38" i="40"/>
  <c r="F39" i="40"/>
  <c r="C8" i="42" l="1"/>
  <c r="C8" i="4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Q44" i="40" l="1"/>
</calcChain>
</file>

<file path=xl/sharedStrings.xml><?xml version="1.0" encoding="utf-8"?>
<sst xmlns="http://schemas.openxmlformats.org/spreadsheetml/2006/main" count="723" uniqueCount="40">
  <si>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</si>
  <si>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</si>
  <si>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</si>
  <si>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</si>
  <si>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</si>
  <si>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</si>
  <si>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</si>
  <si>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</si>
  <si>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</si>
  <si>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</si>
  <si>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</si>
  <si>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</si>
  <si>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</si>
  <si>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</si>
  <si>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</si>
  <si>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</si>
  <si>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</si>
  <si>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</si>
  <si>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</si>
  <si>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</si>
  <si>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</si>
  <si>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</si>
  <si>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</si>
  <si>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</si>
  <si>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</si>
  <si>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</si>
  <si>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</si>
  <si>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</si>
  <si>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</si>
  <si>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</si>
  <si>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</si>
  <si>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</si>
  <si>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</si>
  <si>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29 de octubre 2023</t>
  </si>
  <si>
    <t>m3/mes</t>
  </si>
  <si>
    <t>Aporte 1 al 8 de Octubre</t>
  </si>
  <si>
    <t>Aporte 9 al 15 de Octubre</t>
  </si>
  <si>
    <t>Aporte 16 al 22 de Octubre</t>
  </si>
  <si>
    <t>Aporte 23 al 29 de Octubre</t>
  </si>
  <si>
    <t>Aporte 30 al 31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</si>
</sst>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7" borderId="61" xfId="0" applyFont="1" applyFill="1" applyBorder="1" applyAlignment="1" applyProtection="1">
      <alignment horizontal="center" vertical="center"/>
      <protection locked="0"/>
    </xf>
    <xf numFmtId="3" fontId="1" fillId="7" borderId="61" xfId="0" applyNumberFormat="1" applyFont="1" applyFill="1" applyBorder="1" applyAlignment="1">
      <alignment horizontal="center" vertical="center"/>
    </xf>
    <xf numFmtId="3" fontId="1" fillId="7" borderId="62" xfId="0" applyNumberFormat="1" applyFont="1" applyFill="1" applyBorder="1" applyAlignment="1">
      <alignment horizontal="center" vertical="center"/>
    </xf>
    <xf numFmtId="3" fontId="1" fillId="7" borderId="62" xfId="0" applyNumberFormat="1" applyFont="1" applyFill="1" applyBorder="1" applyAlignment="1" applyProtection="1">
      <alignment horizontal="center" vertical="center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6" fontId="9" fillId="5" borderId="6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B4" zoomScale="90" zoomScaleNormal="90" workbookViewId="0">
      <selection activeCell="K6" sqref="K6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8" t="s">
        <v>0</v>
      </c>
      <c r="D4" s="1"/>
      <c r="E4" s="1"/>
      <c r="F4" s="1"/>
      <c r="G4" s="1"/>
      <c r="H4" s="1"/>
      <c r="I4" s="1"/>
      <c r="J4" s="1"/>
      <c r="K4" s="1"/>
      <c r="L4" s="58"/>
      <c r="M4" s="1"/>
      <c r="N4" s="1"/>
      <c r="O4" s="58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8" t="s">
        <v>2</v>
      </c>
      <c r="D5" s="58"/>
      <c r="E5" s="58"/>
      <c r="F5" s="58"/>
      <c r="G5" s="58"/>
      <c r="H5" s="58"/>
      <c r="I5" s="1"/>
      <c r="J5" s="1"/>
      <c r="K5" s="1"/>
      <c r="L5" s="58"/>
      <c r="M5" s="1"/>
      <c r="N5" s="1"/>
      <c r="O5" s="58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09" t="s">
        <v>4</v>
      </c>
      <c r="D8" s="109" t="s">
        <v>5</v>
      </c>
      <c r="E8" s="46" t="s">
        <v>6</v>
      </c>
      <c r="F8" s="109" t="s">
        <v>7</v>
      </c>
      <c r="G8" s="113" t="s">
        <v>8</v>
      </c>
      <c r="H8" s="114"/>
      <c r="I8" s="1"/>
      <c r="J8" s="1"/>
      <c r="K8" s="58" t="s">
        <v>9</v>
      </c>
      <c r="L8" s="62"/>
      <c r="M8" s="62"/>
      <c r="N8" s="62"/>
      <c r="O8" s="111" t="s">
        <v>10</v>
      </c>
      <c r="P8" s="109" t="s">
        <v>11</v>
      </c>
      <c r="Q8" s="111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0"/>
      <c r="D9" s="110"/>
      <c r="E9" s="82" t="s">
        <v>13</v>
      </c>
      <c r="F9" s="110"/>
      <c r="G9" s="115"/>
      <c r="H9" s="116"/>
      <c r="I9" s="1"/>
      <c r="J9" s="1"/>
      <c r="K9" s="1"/>
      <c r="L9" s="62"/>
      <c r="M9" s="62"/>
      <c r="N9" s="62"/>
      <c r="O9" s="112"/>
      <c r="P9" s="110"/>
      <c r="Q9" s="112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79">
        <v>45199</v>
      </c>
      <c r="E10" s="80">
        <v>0.33333333333333331</v>
      </c>
      <c r="F10" s="81">
        <v>2880259</v>
      </c>
      <c r="G10" s="67" t="s">
        <v>14</v>
      </c>
      <c r="H10" s="67" t="s">
        <v>15</v>
      </c>
      <c r="I10" s="1"/>
      <c r="J10" s="1"/>
      <c r="K10" s="1"/>
      <c r="L10" s="62"/>
      <c r="M10" s="62"/>
      <c r="N10" s="62"/>
      <c r="O10" s="77" t="s">
        <v>15</v>
      </c>
      <c r="P10" s="46" t="s">
        <v>14</v>
      </c>
      <c r="Q10" s="77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79">
        <v>45200</v>
      </c>
      <c r="E11" s="59">
        <v>0.33333333333333331</v>
      </c>
      <c r="F11" s="48">
        <f>'Día 1'!C16</f>
        <v>2883126</v>
      </c>
      <c r="G11" s="48">
        <f>F11-F10</f>
        <v>2867</v>
      </c>
      <c r="H11" s="49">
        <f>G11*1000/24/60/60</f>
        <v>33.182870370370367</v>
      </c>
      <c r="I11" s="1"/>
      <c r="J11" s="1"/>
      <c r="K11" s="119" t="s">
        <v>35</v>
      </c>
      <c r="L11" s="120"/>
      <c r="M11" s="121"/>
      <c r="O11" s="48">
        <v>30</v>
      </c>
      <c r="P11" s="48">
        <f>O11*60*60*24/1000</f>
        <v>2592</v>
      </c>
      <c r="Q11" s="48">
        <f>G11</f>
        <v>2867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79">
        <v>45201</v>
      </c>
      <c r="E12" s="59">
        <v>0.33333333333333331</v>
      </c>
      <c r="F12" s="48">
        <f>'Día 2'!C16</f>
        <v>2885988</v>
      </c>
      <c r="G12" s="48">
        <f t="shared" ref="G12:G41" si="0">F12-F11</f>
        <v>2862</v>
      </c>
      <c r="H12" s="49">
        <f t="shared" ref="H12:H41" si="1">G12*1000/24/60/60</f>
        <v>33.125</v>
      </c>
      <c r="I12" s="1"/>
      <c r="K12" s="60"/>
      <c r="L12" s="66">
        <f>SUM(G11:G18)</f>
        <v>22826</v>
      </c>
      <c r="M12" s="68" t="s">
        <v>14</v>
      </c>
      <c r="N12" s="65"/>
      <c r="O12" s="48">
        <v>30</v>
      </c>
      <c r="P12" s="48">
        <f t="shared" ref="P12:P41" si="2">O12*60*60*24/1000</f>
        <v>2592</v>
      </c>
      <c r="Q12" s="48">
        <f t="shared" ref="Q12:Q41" si="3">G12</f>
        <v>2862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79">
        <v>45202</v>
      </c>
      <c r="E13" s="59">
        <v>0.33333333333333331</v>
      </c>
      <c r="F13" s="48">
        <f>'Día 3'!C16</f>
        <v>2888880</v>
      </c>
      <c r="G13" s="48">
        <f t="shared" si="0"/>
        <v>2892</v>
      </c>
      <c r="H13" s="49">
        <f t="shared" si="1"/>
        <v>33.472222222222221</v>
      </c>
      <c r="I13" s="1"/>
      <c r="J13" s="1"/>
      <c r="K13" s="60"/>
      <c r="L13" s="71">
        <f>L12*1000/8/24/60/60</f>
        <v>33.023726851851855</v>
      </c>
      <c r="M13" s="71" t="s">
        <v>15</v>
      </c>
      <c r="N13" s="65"/>
      <c r="O13" s="48">
        <v>30</v>
      </c>
      <c r="P13" s="48">
        <f t="shared" si="2"/>
        <v>2592</v>
      </c>
      <c r="Q13" s="48">
        <f t="shared" si="3"/>
        <v>2892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79">
        <v>45203</v>
      </c>
      <c r="E14" s="59">
        <v>0.33333333333333331</v>
      </c>
      <c r="F14" s="48">
        <f>'Día 4'!C16</f>
        <v>2891741</v>
      </c>
      <c r="G14" s="48">
        <f t="shared" si="0"/>
        <v>2861</v>
      </c>
      <c r="H14" s="49">
        <f t="shared" si="1"/>
        <v>33.113425925925924</v>
      </c>
      <c r="I14" s="1"/>
      <c r="J14" s="1"/>
      <c r="K14" s="61"/>
      <c r="L14" s="69"/>
      <c r="M14" s="70"/>
      <c r="N14" s="65"/>
      <c r="O14" s="48">
        <v>30</v>
      </c>
      <c r="P14" s="48">
        <f t="shared" si="2"/>
        <v>2592</v>
      </c>
      <c r="Q14" s="48">
        <f t="shared" si="3"/>
        <v>2861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79">
        <v>45204</v>
      </c>
      <c r="E15" s="59">
        <v>0.33333333333333331</v>
      </c>
      <c r="F15" s="48">
        <f>'Día 5'!C16</f>
        <v>2894598</v>
      </c>
      <c r="G15" s="48">
        <f t="shared" si="0"/>
        <v>2857</v>
      </c>
      <c r="H15" s="49">
        <f t="shared" si="1"/>
        <v>33.067129629629633</v>
      </c>
      <c r="I15" s="1"/>
      <c r="J15" s="1"/>
      <c r="K15" s="1"/>
      <c r="L15" s="66"/>
      <c r="M15" s="64"/>
      <c r="N15" s="65"/>
      <c r="O15" s="48">
        <v>30</v>
      </c>
      <c r="P15" s="48">
        <f t="shared" si="2"/>
        <v>2592</v>
      </c>
      <c r="Q15" s="48">
        <f t="shared" si="3"/>
        <v>2857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79">
        <v>45205</v>
      </c>
      <c r="E16" s="59">
        <v>0.33333333333333331</v>
      </c>
      <c r="F16" s="48">
        <f>'DÍa 6'!C16</f>
        <v>2897449</v>
      </c>
      <c r="G16" s="48">
        <f t="shared" si="0"/>
        <v>2851</v>
      </c>
      <c r="H16" s="49">
        <f t="shared" si="1"/>
        <v>32.997685185185183</v>
      </c>
      <c r="I16" s="1"/>
      <c r="J16" s="1"/>
      <c r="K16" s="1"/>
      <c r="L16" s="66"/>
      <c r="M16" s="64"/>
      <c r="N16" s="65"/>
      <c r="O16" s="48">
        <v>30</v>
      </c>
      <c r="P16" s="48">
        <f t="shared" si="2"/>
        <v>2592</v>
      </c>
      <c r="Q16" s="48">
        <f t="shared" si="3"/>
        <v>2851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79">
        <v>45206</v>
      </c>
      <c r="E17" s="59">
        <v>0.33333333333333331</v>
      </c>
      <c r="F17" s="48">
        <f>'Día 7'!C16</f>
        <v>2900279</v>
      </c>
      <c r="G17" s="48">
        <f t="shared" si="0"/>
        <v>2830</v>
      </c>
      <c r="H17" s="49">
        <f t="shared" si="1"/>
        <v>32.754629629629633</v>
      </c>
      <c r="I17" s="1"/>
      <c r="J17" s="1"/>
      <c r="K17" s="119" t="s">
        <v>36</v>
      </c>
      <c r="L17" s="120"/>
      <c r="M17" s="121"/>
      <c r="N17" s="65"/>
      <c r="O17" s="48">
        <v>30</v>
      </c>
      <c r="P17" s="48">
        <f t="shared" si="2"/>
        <v>2592</v>
      </c>
      <c r="Q17" s="48">
        <f t="shared" si="3"/>
        <v>2830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79">
        <v>45207</v>
      </c>
      <c r="E18" s="59">
        <v>0.33333333333333331</v>
      </c>
      <c r="F18" s="48">
        <f>'Día 8'!C16</f>
        <v>2903085</v>
      </c>
      <c r="G18" s="48">
        <f t="shared" si="0"/>
        <v>2806</v>
      </c>
      <c r="H18" s="49">
        <f t="shared" si="1"/>
        <v>32.476851851851855</v>
      </c>
      <c r="I18" s="1"/>
      <c r="K18" s="60"/>
      <c r="L18" s="66">
        <f>SUM(G19:G25)</f>
        <v>19645</v>
      </c>
      <c r="M18" s="68" t="s">
        <v>14</v>
      </c>
      <c r="N18" s="65"/>
      <c r="O18" s="48">
        <v>30</v>
      </c>
      <c r="P18" s="48">
        <f t="shared" si="2"/>
        <v>2592</v>
      </c>
      <c r="Q18" s="48">
        <f t="shared" si="3"/>
        <v>2806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79">
        <v>45208</v>
      </c>
      <c r="E19" s="59">
        <v>0.33333333333333331</v>
      </c>
      <c r="F19" s="48">
        <f>'Día 9'!C16</f>
        <v>2905686</v>
      </c>
      <c r="G19" s="48">
        <f t="shared" si="0"/>
        <v>2601</v>
      </c>
      <c r="H19" s="49">
        <f t="shared" si="1"/>
        <v>30.104166666666668</v>
      </c>
      <c r="I19" s="1"/>
      <c r="J19" s="1"/>
      <c r="K19" s="60"/>
      <c r="L19" s="71">
        <f>L18*1000/7/24/60/60</f>
        <v>32.481812169312171</v>
      </c>
      <c r="M19" s="71" t="s">
        <v>15</v>
      </c>
      <c r="N19" s="65"/>
      <c r="O19" s="48">
        <v>30</v>
      </c>
      <c r="P19" s="48">
        <f t="shared" si="2"/>
        <v>2592</v>
      </c>
      <c r="Q19" s="48">
        <f t="shared" si="3"/>
        <v>2601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79">
        <v>45209</v>
      </c>
      <c r="E20" s="59">
        <v>0.33333333333333331</v>
      </c>
      <c r="F20" s="48">
        <f>'Día 10'!C16</f>
        <v>2908535</v>
      </c>
      <c r="G20" s="48">
        <f t="shared" si="0"/>
        <v>2849</v>
      </c>
      <c r="H20" s="49">
        <f t="shared" si="1"/>
        <v>32.974537037037038</v>
      </c>
      <c r="I20" s="1"/>
      <c r="J20" s="1"/>
      <c r="K20" s="61"/>
      <c r="L20" s="69"/>
      <c r="M20" s="70"/>
      <c r="N20" s="65"/>
      <c r="O20" s="48">
        <v>30</v>
      </c>
      <c r="P20" s="48">
        <f t="shared" si="2"/>
        <v>2592</v>
      </c>
      <c r="Q20" s="48">
        <f t="shared" si="3"/>
        <v>2849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79">
        <v>45210</v>
      </c>
      <c r="E21" s="59">
        <v>0.33333333333333331</v>
      </c>
      <c r="F21" s="48">
        <f>'Día 11'!C16</f>
        <v>2911374</v>
      </c>
      <c r="G21" s="48">
        <f t="shared" si="0"/>
        <v>2839</v>
      </c>
      <c r="H21" s="49">
        <f t="shared" si="1"/>
        <v>32.858796296296298</v>
      </c>
      <c r="I21" s="1"/>
      <c r="J21" s="1"/>
      <c r="K21" s="1"/>
      <c r="L21" s="63"/>
      <c r="M21" s="64"/>
      <c r="N21" s="65"/>
      <c r="O21" s="48">
        <v>30</v>
      </c>
      <c r="P21" s="48">
        <f t="shared" si="2"/>
        <v>2592</v>
      </c>
      <c r="Q21" s="48">
        <f t="shared" si="3"/>
        <v>2839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79">
        <v>45211</v>
      </c>
      <c r="E22" s="59">
        <v>0.33333333333333331</v>
      </c>
      <c r="F22" s="48">
        <f>'Día 12'!C16</f>
        <v>2914223</v>
      </c>
      <c r="G22" s="48">
        <f t="shared" si="0"/>
        <v>2849</v>
      </c>
      <c r="H22" s="49">
        <f t="shared" si="1"/>
        <v>32.974537037037038</v>
      </c>
      <c r="I22" s="1"/>
      <c r="J22" s="1"/>
      <c r="K22" s="1"/>
      <c r="L22" s="63"/>
      <c r="M22" s="64"/>
      <c r="N22" s="65"/>
      <c r="O22" s="48">
        <v>30</v>
      </c>
      <c r="P22" s="48">
        <f t="shared" si="2"/>
        <v>2592</v>
      </c>
      <c r="Q22" s="48">
        <f t="shared" si="3"/>
        <v>2849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79">
        <v>45212</v>
      </c>
      <c r="E23" s="59">
        <v>0.33333333333333331</v>
      </c>
      <c r="F23" s="48">
        <f>'Día 13'!C16</f>
        <v>2917074</v>
      </c>
      <c r="G23" s="48">
        <f t="shared" si="0"/>
        <v>2851</v>
      </c>
      <c r="H23" s="49">
        <f t="shared" si="1"/>
        <v>32.997685185185183</v>
      </c>
      <c r="I23" s="1"/>
      <c r="J23" s="1"/>
      <c r="K23" s="119" t="s">
        <v>37</v>
      </c>
      <c r="L23" s="120"/>
      <c r="M23" s="121"/>
      <c r="N23" s="65"/>
      <c r="O23" s="48">
        <v>30</v>
      </c>
      <c r="P23" s="48">
        <f t="shared" si="2"/>
        <v>2592</v>
      </c>
      <c r="Q23" s="48">
        <f t="shared" si="3"/>
        <v>2851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79">
        <v>45213</v>
      </c>
      <c r="E24" s="59">
        <v>0.33333333333333331</v>
      </c>
      <c r="F24" s="48">
        <f>'Día 14'!C16</f>
        <v>2919918</v>
      </c>
      <c r="G24" s="48">
        <f t="shared" si="0"/>
        <v>2844</v>
      </c>
      <c r="H24" s="49">
        <f t="shared" si="1"/>
        <v>32.916666666666664</v>
      </c>
      <c r="I24" s="1"/>
      <c r="K24" s="60"/>
      <c r="L24" s="66">
        <f>SUM(G26:G32)</f>
        <v>19708</v>
      </c>
      <c r="M24" s="68" t="s">
        <v>14</v>
      </c>
      <c r="N24" s="65"/>
      <c r="O24" s="48">
        <v>30</v>
      </c>
      <c r="P24" s="48">
        <f t="shared" si="2"/>
        <v>2592</v>
      </c>
      <c r="Q24" s="48">
        <f t="shared" si="3"/>
        <v>2844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79">
        <v>45214</v>
      </c>
      <c r="E25" s="59">
        <v>0.33333333333333331</v>
      </c>
      <c r="F25" s="48">
        <f>'Día 15'!C16</f>
        <v>2922730</v>
      </c>
      <c r="G25" s="48">
        <f t="shared" si="0"/>
        <v>2812</v>
      </c>
      <c r="H25" s="49">
        <f t="shared" si="1"/>
        <v>32.546296296296298</v>
      </c>
      <c r="I25" s="1"/>
      <c r="J25" s="1"/>
      <c r="K25" s="60"/>
      <c r="L25" s="71">
        <f>L24*1000/7/24/60/60</f>
        <v>32.585978835978835</v>
      </c>
      <c r="M25" s="71" t="s">
        <v>15</v>
      </c>
      <c r="N25" s="65"/>
      <c r="O25" s="48">
        <v>30</v>
      </c>
      <c r="P25" s="48">
        <f t="shared" si="2"/>
        <v>2592</v>
      </c>
      <c r="Q25" s="48">
        <f t="shared" si="3"/>
        <v>2812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79">
        <v>45215</v>
      </c>
      <c r="E26" s="59">
        <v>0.33333333333333331</v>
      </c>
      <c r="F26" s="48">
        <f>'Día 16'!C16</f>
        <v>2925555</v>
      </c>
      <c r="G26" s="48">
        <f t="shared" si="0"/>
        <v>2825</v>
      </c>
      <c r="H26" s="49">
        <f t="shared" si="1"/>
        <v>32.69675925925926</v>
      </c>
      <c r="I26" s="1"/>
      <c r="J26" s="1"/>
      <c r="K26" s="61"/>
      <c r="L26" s="69"/>
      <c r="M26" s="70"/>
      <c r="N26" s="65"/>
      <c r="O26" s="48">
        <v>30</v>
      </c>
      <c r="P26" s="48">
        <f t="shared" si="2"/>
        <v>2592</v>
      </c>
      <c r="Q26" s="48">
        <f t="shared" si="3"/>
        <v>2825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79">
        <v>45216</v>
      </c>
      <c r="E27" s="59">
        <v>0.33333333333333331</v>
      </c>
      <c r="F27" s="48">
        <f>'Día 17'!C16</f>
        <v>2928377</v>
      </c>
      <c r="G27" s="48">
        <f t="shared" si="0"/>
        <v>2822</v>
      </c>
      <c r="H27" s="49">
        <f t="shared" si="1"/>
        <v>32.662037037037038</v>
      </c>
      <c r="I27" s="1"/>
      <c r="J27" s="1"/>
      <c r="K27" s="1"/>
      <c r="L27" s="63"/>
      <c r="M27" s="64"/>
      <c r="N27" s="65"/>
      <c r="O27" s="48">
        <v>30</v>
      </c>
      <c r="P27" s="48">
        <f t="shared" si="2"/>
        <v>2592</v>
      </c>
      <c r="Q27" s="48">
        <f t="shared" si="3"/>
        <v>2822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79">
        <v>45217</v>
      </c>
      <c r="E28" s="59">
        <v>0.33333333333333331</v>
      </c>
      <c r="F28" s="48">
        <f>'Día 18'!C16</f>
        <v>2931209</v>
      </c>
      <c r="G28" s="48">
        <f t="shared" si="0"/>
        <v>2832</v>
      </c>
      <c r="H28" s="49">
        <f t="shared" si="1"/>
        <v>32.777777777777779</v>
      </c>
      <c r="I28" s="1"/>
      <c r="J28" s="1"/>
      <c r="K28" s="1"/>
      <c r="L28" s="63"/>
      <c r="M28" s="64"/>
      <c r="N28" s="65"/>
      <c r="O28" s="48">
        <v>30</v>
      </c>
      <c r="P28" s="48">
        <f t="shared" si="2"/>
        <v>2592</v>
      </c>
      <c r="Q28" s="48">
        <f t="shared" si="3"/>
        <v>2832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79">
        <v>45218</v>
      </c>
      <c r="E29" s="59">
        <v>0.33333333333333331</v>
      </c>
      <c r="F29" s="48">
        <f>'Día 19'!C16</f>
        <v>2934023</v>
      </c>
      <c r="G29" s="48">
        <f t="shared" si="0"/>
        <v>2814</v>
      </c>
      <c r="H29" s="49">
        <f t="shared" si="1"/>
        <v>32.569444444444443</v>
      </c>
      <c r="I29" s="1"/>
      <c r="J29" s="1"/>
      <c r="K29" s="119" t="s">
        <v>38</v>
      </c>
      <c r="L29" s="120"/>
      <c r="M29" s="121"/>
      <c r="N29" s="65"/>
      <c r="O29" s="48">
        <v>30</v>
      </c>
      <c r="P29" s="48">
        <f t="shared" si="2"/>
        <v>2592</v>
      </c>
      <c r="Q29" s="48">
        <f t="shared" si="3"/>
        <v>2814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79">
        <v>45219</v>
      </c>
      <c r="E30" s="59">
        <v>0.33333333333333331</v>
      </c>
      <c r="F30" s="48">
        <f>'Día 20'!C16</f>
        <v>2936817</v>
      </c>
      <c r="G30" s="48">
        <f t="shared" si="0"/>
        <v>2794</v>
      </c>
      <c r="H30" s="49">
        <f t="shared" si="1"/>
        <v>32.337962962962962</v>
      </c>
      <c r="I30" s="1"/>
      <c r="K30" s="60"/>
      <c r="L30" s="66">
        <f>SUM(G33:G39)</f>
        <v>18944</v>
      </c>
      <c r="M30" s="68" t="s">
        <v>14</v>
      </c>
      <c r="N30" s="65"/>
      <c r="O30" s="48">
        <v>30</v>
      </c>
      <c r="P30" s="48">
        <f t="shared" si="2"/>
        <v>2592</v>
      </c>
      <c r="Q30" s="48">
        <f t="shared" si="3"/>
        <v>2794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79">
        <v>45220</v>
      </c>
      <c r="E31" s="59">
        <v>0.33333333333333331</v>
      </c>
      <c r="F31" s="48">
        <f>'Día 21'!C16</f>
        <v>2939581</v>
      </c>
      <c r="G31" s="48">
        <f t="shared" si="0"/>
        <v>2764</v>
      </c>
      <c r="H31" s="49">
        <f t="shared" si="1"/>
        <v>31.990740740740744</v>
      </c>
      <c r="I31" s="1"/>
      <c r="J31" s="1"/>
      <c r="K31" s="60"/>
      <c r="L31" s="71">
        <f>L30*1000/7/24/60/60</f>
        <v>31.322751322751319</v>
      </c>
      <c r="M31" s="71" t="s">
        <v>15</v>
      </c>
      <c r="N31" s="65"/>
      <c r="O31" s="48">
        <v>30</v>
      </c>
      <c r="P31" s="48">
        <f t="shared" si="2"/>
        <v>2592</v>
      </c>
      <c r="Q31" s="48">
        <f t="shared" si="3"/>
        <v>2764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79">
        <v>45221</v>
      </c>
      <c r="E32" s="59">
        <v>0.33333333333333331</v>
      </c>
      <c r="F32" s="48">
        <f>'Día 22'!C16</f>
        <v>2942438</v>
      </c>
      <c r="G32" s="48">
        <f t="shared" si="0"/>
        <v>2857</v>
      </c>
      <c r="H32" s="49">
        <f t="shared" si="1"/>
        <v>33.067129629629633</v>
      </c>
      <c r="I32" s="1"/>
      <c r="J32" s="1"/>
      <c r="K32" s="61"/>
      <c r="L32" s="69"/>
      <c r="M32" s="70"/>
      <c r="N32" s="65"/>
      <c r="O32" s="48">
        <v>30</v>
      </c>
      <c r="P32" s="48">
        <f t="shared" si="2"/>
        <v>2592</v>
      </c>
      <c r="Q32" s="48">
        <f t="shared" si="3"/>
        <v>2857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79">
        <v>45222</v>
      </c>
      <c r="E33" s="59">
        <v>0.33333333333333331</v>
      </c>
      <c r="F33" s="48">
        <f>'Día 23'!C16</f>
        <v>2945332</v>
      </c>
      <c r="G33" s="48">
        <f t="shared" si="0"/>
        <v>2894</v>
      </c>
      <c r="H33" s="49">
        <f t="shared" si="1"/>
        <v>33.495370370370367</v>
      </c>
      <c r="I33" s="1"/>
      <c r="J33" s="1"/>
      <c r="K33" s="1"/>
      <c r="L33" s="63"/>
      <c r="M33" s="64"/>
      <c r="N33" s="65"/>
      <c r="O33" s="48">
        <v>30</v>
      </c>
      <c r="P33" s="48">
        <f t="shared" si="2"/>
        <v>2592</v>
      </c>
      <c r="Q33" s="48">
        <f t="shared" si="3"/>
        <v>2894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79">
        <v>45223</v>
      </c>
      <c r="E34" s="59">
        <v>0.33333333333333331</v>
      </c>
      <c r="F34" s="48">
        <f>'Día 24'!C16</f>
        <v>2948250</v>
      </c>
      <c r="G34" s="48">
        <f t="shared" si="0"/>
        <v>2918</v>
      </c>
      <c r="H34" s="49">
        <f t="shared" si="1"/>
        <v>33.773148148148145</v>
      </c>
      <c r="I34" s="1"/>
      <c r="J34" s="1"/>
      <c r="K34" s="1"/>
      <c r="L34" s="63"/>
      <c r="M34" s="64"/>
      <c r="N34" s="65"/>
      <c r="O34" s="48">
        <v>30</v>
      </c>
      <c r="P34" s="48">
        <f t="shared" si="2"/>
        <v>2592</v>
      </c>
      <c r="Q34" s="48">
        <f t="shared" si="3"/>
        <v>2918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79">
        <v>45224</v>
      </c>
      <c r="E35" s="59">
        <v>0.33333333333333331</v>
      </c>
      <c r="F35" s="48">
        <f>'Día 25'!C16</f>
        <v>2950769</v>
      </c>
      <c r="G35" s="48">
        <f t="shared" si="0"/>
        <v>2519</v>
      </c>
      <c r="H35" s="49">
        <f t="shared" si="1"/>
        <v>29.155092592592592</v>
      </c>
      <c r="I35" s="1"/>
      <c r="J35" s="1"/>
      <c r="K35" s="119" t="s">
        <v>39</v>
      </c>
      <c r="L35" s="120"/>
      <c r="M35" s="121"/>
      <c r="N35" s="65"/>
      <c r="O35" s="48">
        <v>30</v>
      </c>
      <c r="P35" s="48">
        <f t="shared" si="2"/>
        <v>2592</v>
      </c>
      <c r="Q35" s="48">
        <f t="shared" si="3"/>
        <v>2519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79">
        <v>45225</v>
      </c>
      <c r="E36" s="59">
        <v>0.33333333333333331</v>
      </c>
      <c r="F36" s="48">
        <f>'Día 26'!C16</f>
        <v>2953314</v>
      </c>
      <c r="G36" s="48">
        <f t="shared" si="0"/>
        <v>2545</v>
      </c>
      <c r="H36" s="49">
        <f t="shared" si="1"/>
        <v>29.456018518518519</v>
      </c>
      <c r="I36" s="1"/>
      <c r="K36" s="60"/>
      <c r="L36" s="66">
        <f>SUM(G40:G41)</f>
        <v>5555</v>
      </c>
      <c r="M36" s="68" t="s">
        <v>14</v>
      </c>
      <c r="N36" s="65"/>
      <c r="O36" s="48">
        <v>30</v>
      </c>
      <c r="P36" s="48">
        <f t="shared" si="2"/>
        <v>2592</v>
      </c>
      <c r="Q36" s="48">
        <f t="shared" si="3"/>
        <v>2545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79">
        <v>45226</v>
      </c>
      <c r="E37" s="59">
        <v>0.33333333333333331</v>
      </c>
      <c r="F37" s="48">
        <f>'Día 27'!C16</f>
        <v>2955803</v>
      </c>
      <c r="G37" s="48">
        <f t="shared" si="0"/>
        <v>2489</v>
      </c>
      <c r="H37" s="49">
        <f t="shared" si="1"/>
        <v>28.80787037037037</v>
      </c>
      <c r="I37" s="1"/>
      <c r="J37" s="1"/>
      <c r="K37" s="60"/>
      <c r="L37" s="71">
        <f>L36*1000/2/24/60/60</f>
        <v>32.14699074074074</v>
      </c>
      <c r="M37" s="71" t="s">
        <v>15</v>
      </c>
      <c r="N37" s="65"/>
      <c r="O37" s="48">
        <v>30</v>
      </c>
      <c r="P37" s="48">
        <f t="shared" si="2"/>
        <v>2592</v>
      </c>
      <c r="Q37" s="48">
        <f t="shared" si="3"/>
        <v>2489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79">
        <v>45227</v>
      </c>
      <c r="E38" s="59">
        <v>0.33333333333333331</v>
      </c>
      <c r="F38" s="48">
        <f>'Día 28'!C16</f>
        <v>2958607</v>
      </c>
      <c r="G38" s="48">
        <f t="shared" si="0"/>
        <v>2804</v>
      </c>
      <c r="H38" s="49">
        <f t="shared" si="1"/>
        <v>32.453703703703702</v>
      </c>
      <c r="I38" s="1"/>
      <c r="J38" s="1"/>
      <c r="K38" s="61"/>
      <c r="L38" s="69"/>
      <c r="M38" s="70"/>
      <c r="N38" s="65"/>
      <c r="O38" s="48">
        <v>30</v>
      </c>
      <c r="P38" s="48">
        <f t="shared" si="2"/>
        <v>2592</v>
      </c>
      <c r="Q38" s="48">
        <f t="shared" si="3"/>
        <v>2804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79">
        <v>45228</v>
      </c>
      <c r="E39" s="59">
        <v>0.33333333333333331</v>
      </c>
      <c r="F39" s="48">
        <f>'Día 29'!C16</f>
        <v>2961382</v>
      </c>
      <c r="G39" s="48">
        <f t="shared" si="0"/>
        <v>2775</v>
      </c>
      <c r="H39" s="49">
        <f t="shared" si="1"/>
        <v>32.118055555555557</v>
      </c>
      <c r="I39" s="1"/>
      <c r="J39" s="1"/>
      <c r="K39" s="1"/>
      <c r="L39" s="63"/>
      <c r="M39" s="64"/>
      <c r="N39" s="65"/>
      <c r="O39" s="48">
        <v>30</v>
      </c>
      <c r="P39" s="48">
        <f t="shared" si="2"/>
        <v>2592</v>
      </c>
      <c r="Q39" s="48">
        <f t="shared" si="3"/>
        <v>2775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79">
        <v>45229</v>
      </c>
      <c r="E40" s="59">
        <v>0.33333333333333298</v>
      </c>
      <c r="F40" s="48">
        <f>'Día 30'!C16</f>
        <v>2964166</v>
      </c>
      <c r="G40" s="48">
        <f t="shared" si="0"/>
        <v>2784</v>
      </c>
      <c r="H40" s="49">
        <f t="shared" si="1"/>
        <v>32.222222222222221</v>
      </c>
      <c r="I40" s="1"/>
      <c r="J40" s="1"/>
      <c r="K40" s="1"/>
      <c r="L40" s="63"/>
      <c r="M40" s="64"/>
      <c r="N40" s="65"/>
      <c r="O40" s="48">
        <v>30</v>
      </c>
      <c r="P40" s="48">
        <f t="shared" si="2"/>
        <v>2592</v>
      </c>
      <c r="Q40" s="48">
        <f t="shared" si="3"/>
        <v>2784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79">
        <v>45230</v>
      </c>
      <c r="E41" s="59">
        <v>0.33333333333333298</v>
      </c>
      <c r="F41" s="48">
        <f>'Día 31'!C16</f>
        <v>2966937</v>
      </c>
      <c r="G41" s="48">
        <f t="shared" si="0"/>
        <v>2771</v>
      </c>
      <c r="H41" s="49">
        <f t="shared" si="1"/>
        <v>32.07175925925926</v>
      </c>
      <c r="I41" s="1"/>
      <c r="J41" s="1"/>
      <c r="K41" s="1"/>
      <c r="L41" s="1"/>
      <c r="M41" s="1"/>
      <c r="N41" s="1"/>
      <c r="O41" s="48">
        <v>30</v>
      </c>
      <c r="P41" s="48">
        <f t="shared" si="2"/>
        <v>2592</v>
      </c>
      <c r="Q41" s="48">
        <f t="shared" si="3"/>
        <v>2771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05"/>
      <c r="D42" s="105"/>
      <c r="E42" s="106"/>
      <c r="F42" s="107"/>
      <c r="G42" s="108">
        <f>(AVERAGE(G11:G41)-2592)/2592</f>
        <v>7.8728594185583409E-2</v>
      </c>
      <c r="H42" s="108">
        <f>(AVERAGE(H11:H41)-30)/30</f>
        <v>7.8728594185583492E-2</v>
      </c>
      <c r="I42" s="1"/>
      <c r="J42" s="1"/>
      <c r="K42" s="1"/>
      <c r="L42" s="1"/>
      <c r="M42" s="1"/>
      <c r="N42" s="1"/>
      <c r="O42" s="107"/>
      <c r="P42" s="74"/>
      <c r="Q42" s="74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0"/>
      <c r="D43" s="51"/>
      <c r="E43" s="51"/>
      <c r="F43" s="51"/>
      <c r="G43" s="51"/>
      <c r="H43" s="52"/>
      <c r="I43" s="1"/>
      <c r="J43" s="1"/>
      <c r="K43" s="1"/>
      <c r="L43" s="1"/>
      <c r="M43" s="1"/>
      <c r="N43" s="117" t="s">
        <v>17</v>
      </c>
      <c r="O43" s="75" t="s">
        <v>18</v>
      </c>
      <c r="P43" s="74">
        <f>SUM(P11:P41)</f>
        <v>80352</v>
      </c>
      <c r="Q43" s="74">
        <f>SUM(Q11:Q41)</f>
        <v>86678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3"/>
      <c r="D44" s="56" t="s">
        <v>19</v>
      </c>
      <c r="E44" s="56"/>
      <c r="F44" s="56"/>
      <c r="G44" s="85">
        <f>(F41-F10)*1000/31/24/60/60</f>
        <v>32.361857825567505</v>
      </c>
      <c r="H44" s="57" t="s">
        <v>20</v>
      </c>
      <c r="I44" s="1"/>
      <c r="J44" s="1"/>
      <c r="K44" s="1"/>
      <c r="L44" s="1"/>
      <c r="M44" s="58"/>
      <c r="N44" s="118"/>
      <c r="O44" s="76" t="s">
        <v>21</v>
      </c>
      <c r="P44" s="104">
        <f>P43*1000/31/24/60/60</f>
        <v>30</v>
      </c>
      <c r="Q44" s="92">
        <f>Q43*1000/31/24/60/60</f>
        <v>32.361857825567505</v>
      </c>
      <c r="R44" s="58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4"/>
      <c r="D45" s="55"/>
      <c r="E45" s="55"/>
      <c r="F45" s="55"/>
      <c r="G45" s="102">
        <f>(F41-F10)</f>
        <v>86678</v>
      </c>
      <c r="H45" s="103" t="s">
        <v>34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2" t="s">
        <v>23</v>
      </c>
      <c r="O46" s="73" t="s">
        <v>14</v>
      </c>
      <c r="P46" s="73"/>
      <c r="Q46" s="84">
        <f>Q43-P43</f>
        <v>6326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8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6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3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45208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2904126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2905686</v>
      </c>
      <c r="D16" s="40">
        <f>+C16-C8</f>
        <v>1560</v>
      </c>
      <c r="E16" s="93">
        <f>+D16*1000/14/3600</f>
        <v>30.952380952380953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2906280</v>
      </c>
      <c r="D21" s="40">
        <f>+C21-C16</f>
        <v>594</v>
      </c>
      <c r="E21" s="93">
        <f>+D21*1000/5/3600</f>
        <v>33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2906873</v>
      </c>
      <c r="D26" s="40">
        <f>+C26-C21</f>
        <v>593</v>
      </c>
      <c r="E26" s="93">
        <f>+D26*1000/5/3600</f>
        <v>32.944444444444443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45209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2906873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8">
        <v>0.33333333333333298</v>
      </c>
      <c r="C16" s="83">
        <v>2908535</v>
      </c>
      <c r="D16" s="40">
        <f>+C16-C8</f>
        <v>1662</v>
      </c>
      <c r="E16" s="93">
        <f>+D16*1000/14/3600</f>
        <v>32.976190476190474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2909145</v>
      </c>
      <c r="D21" s="40">
        <f>+C21-C16</f>
        <v>610</v>
      </c>
      <c r="E21" s="93">
        <f>+D21*1000/5/3600</f>
        <v>33.888888888888886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2909715</v>
      </c>
      <c r="D26" s="40">
        <f>+C26-C21</f>
        <v>570</v>
      </c>
      <c r="E26" s="93">
        <f>+D26*1000/5/3600</f>
        <v>31.666666666666668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45210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2909715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2911374</v>
      </c>
      <c r="D16" s="40">
        <f>+C16-C8</f>
        <v>1659</v>
      </c>
      <c r="E16" s="40">
        <f>+D16*1000/14/3600</f>
        <v>32.916666666666664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2911969</v>
      </c>
      <c r="D21" s="40">
        <f>+C21-C16</f>
        <v>595</v>
      </c>
      <c r="E21" s="93">
        <f>+D21*1000/5/3600</f>
        <v>33.055555555555557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2912560</v>
      </c>
      <c r="D26" s="40">
        <f>+C26-C21</f>
        <v>591</v>
      </c>
      <c r="E26" s="93">
        <f>+D26*1000/5/3600</f>
        <v>32.833333333333336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45211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2912560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2914223</v>
      </c>
      <c r="D16" s="40">
        <f>+C16-C8</f>
        <v>1663</v>
      </c>
      <c r="E16" s="40">
        <f>+D16*1000/14/3600</f>
        <v>32.996031746031747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2914816</v>
      </c>
      <c r="D21" s="40">
        <f>+C21-C16</f>
        <v>593</v>
      </c>
      <c r="E21" s="40">
        <f>+D21*1000/5/3600</f>
        <v>32.944444444444443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2915446</v>
      </c>
      <c r="D26" s="40">
        <f>+C26-C21</f>
        <v>630</v>
      </c>
      <c r="E26" s="40">
        <f>+D26*1000/5/3600</f>
        <v>35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45212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2915446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2917074</v>
      </c>
      <c r="D16" s="40">
        <f>+C16-C8</f>
        <v>1628</v>
      </c>
      <c r="E16" s="40">
        <f>+D16*1000/14/3600</f>
        <v>32.301587301587304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2917670</v>
      </c>
      <c r="D21" s="40">
        <f>+C21-C16</f>
        <v>596</v>
      </c>
      <c r="E21" s="40">
        <f>+D21*1000/5/3600</f>
        <v>33.111111111111114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2918247</v>
      </c>
      <c r="D26" s="40">
        <f>+C26-C21</f>
        <v>577</v>
      </c>
      <c r="E26" s="40">
        <f>+D26*1000/5/3600</f>
        <v>32.055555555555557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45213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2918247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2919918</v>
      </c>
      <c r="D16" s="40">
        <f>+C16-C8</f>
        <v>1671</v>
      </c>
      <c r="E16" s="40">
        <f>+D16*1000/14/3600</f>
        <v>33.154761904761905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2920491</v>
      </c>
      <c r="D21" s="40">
        <f>+C21-C16</f>
        <v>573</v>
      </c>
      <c r="E21" s="40">
        <f>+D21*1000/5/3600</f>
        <v>31.833333333333332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2921075</v>
      </c>
      <c r="D26" s="40">
        <f>+C26-C21</f>
        <v>584</v>
      </c>
      <c r="E26" s="40">
        <f>+D26*1000/5/3600</f>
        <v>32.444444444444443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45214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2921075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2922730</v>
      </c>
      <c r="D16" s="40">
        <f>+C16-C8</f>
        <v>1655</v>
      </c>
      <c r="E16" s="40">
        <f>+D16*1000/14/3600</f>
        <v>32.837301587301589</v>
      </c>
      <c r="F16" s="41" t="s">
        <v>16</v>
      </c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2923329</v>
      </c>
      <c r="D21" s="40">
        <f>+C21-C16</f>
        <v>599</v>
      </c>
      <c r="E21" s="40">
        <f>+D21*1000/5/3600</f>
        <v>33.277777777777779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2923894</v>
      </c>
      <c r="D26" s="40">
        <f>+C26-C21</f>
        <v>565</v>
      </c>
      <c r="E26" s="40">
        <f>+D26*1000/5/3600</f>
        <v>31.388888888888889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45215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2923894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2925555</v>
      </c>
      <c r="D16" s="40">
        <f>+C16-C8</f>
        <v>1661</v>
      </c>
      <c r="E16" s="40">
        <f>+D16*1000/14/3600</f>
        <v>32.956349206349209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2926131</v>
      </c>
      <c r="D21" s="40">
        <f>+C21-C16</f>
        <v>576</v>
      </c>
      <c r="E21" s="40">
        <f>+D21*1000/5/3600</f>
        <v>32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2926713</v>
      </c>
      <c r="D26" s="40">
        <f>+C26-C21</f>
        <v>582</v>
      </c>
      <c r="E26" s="40">
        <f>+D26*1000/5/3600</f>
        <v>32.333333333333336</v>
      </c>
      <c r="F26" s="41" t="s">
        <v>16</v>
      </c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45216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2926713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2928377</v>
      </c>
      <c r="D16" s="40">
        <f>+C16-C8</f>
        <v>1664</v>
      </c>
      <c r="E16" s="40">
        <f>+D16*1000/14/3600</f>
        <v>33.015873015873012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2928958</v>
      </c>
      <c r="D21" s="40">
        <f>+C21-C16</f>
        <v>581</v>
      </c>
      <c r="E21" s="40">
        <f>+D21*1000/5/3600</f>
        <v>32.277777777777779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2929544</v>
      </c>
      <c r="D26" s="40">
        <f>+C26-C21</f>
        <v>586</v>
      </c>
      <c r="E26" s="40">
        <f>+D26*1000/5/3600</f>
        <v>32.555555555555557</v>
      </c>
      <c r="F26" s="45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45217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2929544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2931209</v>
      </c>
      <c r="D16" s="40">
        <f>+C16-C8</f>
        <v>1665</v>
      </c>
      <c r="E16" s="40">
        <f>+D16*1000/14/3600</f>
        <v>33.035714285714285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2931805</v>
      </c>
      <c r="D21" s="40">
        <f>+C21-C16</f>
        <v>596</v>
      </c>
      <c r="E21" s="40">
        <f>+D21*1000/5/3600</f>
        <v>33.111111111111114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2932378</v>
      </c>
      <c r="D26" s="40">
        <f>+C26-C21</f>
        <v>573</v>
      </c>
      <c r="E26" s="40">
        <f>+D26*1000/5/3600</f>
        <v>31.833333333333332</v>
      </c>
      <c r="F26" s="41" t="s">
        <v>16</v>
      </c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45200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2881450</v>
      </c>
      <c r="D8" s="28"/>
      <c r="E8" s="28"/>
      <c r="F8" s="8"/>
      <c r="G8" s="124"/>
      <c r="H8" s="125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0" t="s">
        <v>16</v>
      </c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2883126</v>
      </c>
      <c r="D16" s="40">
        <f>+C16-C8</f>
        <v>1676</v>
      </c>
      <c r="E16" s="93">
        <f>+D16*1000/14/3600</f>
        <v>33.253968253968253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0" t="s">
        <v>16</v>
      </c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2883722</v>
      </c>
      <c r="D21" s="40">
        <f>+C21-C16</f>
        <v>596</v>
      </c>
      <c r="E21" s="93">
        <f>+D21*1000/5/3600</f>
        <v>33.111111111111114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0" t="s">
        <v>16</v>
      </c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2884303</v>
      </c>
      <c r="D26" s="40">
        <f>+C26-C21</f>
        <v>581</v>
      </c>
      <c r="E26" s="93">
        <f>+D26*1000/5/3600</f>
        <v>32.277777777777779</v>
      </c>
      <c r="F26" s="41" t="s">
        <v>16</v>
      </c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45218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2932378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2934023</v>
      </c>
      <c r="D16" s="40">
        <f>+C16-C8</f>
        <v>1645</v>
      </c>
      <c r="E16" s="40">
        <f>+D16*1000/14/3600</f>
        <v>32.638888888888886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2934609</v>
      </c>
      <c r="D21" s="40">
        <f>+C21-C16</f>
        <v>586</v>
      </c>
      <c r="E21" s="40">
        <f>+D21*1000/5/3600</f>
        <v>32.555555555555557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2935196</v>
      </c>
      <c r="D26" s="40">
        <f>+C26-C21</f>
        <v>587</v>
      </c>
      <c r="E26" s="40">
        <f>+D26*1000/5/3600</f>
        <v>32.611111111111114</v>
      </c>
      <c r="F26" s="41"/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45219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2935196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8">
        <v>2936817</v>
      </c>
      <c r="D16" s="40">
        <f>+C16-C8</f>
        <v>1621</v>
      </c>
      <c r="E16" s="40">
        <f>+D16*1000/14/3600</f>
        <v>32.162698412698411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2937384</v>
      </c>
      <c r="D21" s="40">
        <f>+C21-C16</f>
        <v>567</v>
      </c>
      <c r="E21" s="40">
        <f>+D21*1000/5/3600</f>
        <v>31.5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2937966</v>
      </c>
      <c r="D26" s="40">
        <f>+C26-C21</f>
        <v>582</v>
      </c>
      <c r="E26" s="40">
        <f>+D26*1000/5/3600</f>
        <v>32.333333333333336</v>
      </c>
      <c r="F26" s="41"/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45220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2937966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2939581</v>
      </c>
      <c r="D16" s="40">
        <f>+C16-C8</f>
        <v>1615</v>
      </c>
      <c r="E16" s="40">
        <f>+D16*1000/14/3600</f>
        <v>32.043650793650791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2940145</v>
      </c>
      <c r="D21" s="40">
        <f>+C21-C16</f>
        <v>564</v>
      </c>
      <c r="E21" s="40">
        <f>+D21*1000/5/3600</f>
        <v>31.333333333333332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2940713</v>
      </c>
      <c r="D26" s="40">
        <f>+C26-C21</f>
        <v>568</v>
      </c>
      <c r="E26" s="40">
        <v>32</v>
      </c>
      <c r="F26" s="41"/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45221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2940713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2942438</v>
      </c>
      <c r="D16" s="40">
        <f>+C16-C8</f>
        <v>1725</v>
      </c>
      <c r="E16" s="40">
        <f>+D16*1000/14/3600</f>
        <v>34.226190476190474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2943029</v>
      </c>
      <c r="D21" s="40">
        <f>+C21-C16</f>
        <v>591</v>
      </c>
      <c r="E21" s="40">
        <f>+D21*1000/5/3600</f>
        <v>32.833333333333336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2943634</v>
      </c>
      <c r="D26" s="40">
        <f>+C26-C21</f>
        <v>605</v>
      </c>
      <c r="E26" s="40">
        <f>+D26*1000/5/3600</f>
        <v>33.611111111111114</v>
      </c>
      <c r="F26" s="41"/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6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44857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2943634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2945332</v>
      </c>
      <c r="D16" s="40">
        <f>+C16-C8</f>
        <v>1698</v>
      </c>
      <c r="E16" s="40">
        <f>+D16*1000/14/3600</f>
        <v>33.69047619047619</v>
      </c>
      <c r="F16" s="45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2945945</v>
      </c>
      <c r="D21" s="40">
        <f>+C21-C16</f>
        <v>613</v>
      </c>
      <c r="E21" s="40">
        <f>+D21*1000/5/3600</f>
        <v>34.055555555555557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2946527</v>
      </c>
      <c r="D26" s="40">
        <f>+C26-C21</f>
        <v>582</v>
      </c>
      <c r="E26" s="40">
        <f>+D26*1000/5/3600</f>
        <v>32.333333333333336</v>
      </c>
      <c r="F26" s="41"/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0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45223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2946527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2948250</v>
      </c>
      <c r="D16" s="40">
        <f>+C16-C8</f>
        <v>1723</v>
      </c>
      <c r="E16" s="40">
        <f>+D16*1000/14/3600</f>
        <v>34.186507936507937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2948781</v>
      </c>
      <c r="D21" s="40">
        <f>+C21-C16</f>
        <v>531</v>
      </c>
      <c r="E21" s="40">
        <f>+D21*1000/5/3600</f>
        <v>29.5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2949308</v>
      </c>
      <c r="D26" s="40">
        <f>+C26-C21</f>
        <v>527</v>
      </c>
      <c r="E26" s="40">
        <f>+D26*1000/5/3600</f>
        <v>29.277777777777779</v>
      </c>
      <c r="F26" s="41"/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0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45224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2949308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2950769</v>
      </c>
      <c r="D16" s="40">
        <f>+C16-C8</f>
        <v>1461</v>
      </c>
      <c r="E16" s="40">
        <f>+D16*1000/14/3600</f>
        <v>28.988095238095237</v>
      </c>
      <c r="F16" s="41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2951300</v>
      </c>
      <c r="D21" s="40">
        <f>+C21-C16</f>
        <v>531</v>
      </c>
      <c r="E21" s="40">
        <f>+D21*1000/5/3600</f>
        <v>29.5</v>
      </c>
      <c r="F21" s="41"/>
      <c r="G21" s="143" t="s">
        <v>16</v>
      </c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2951838</v>
      </c>
      <c r="D26" s="40">
        <f>+C26-C21</f>
        <v>538</v>
      </c>
      <c r="E26" s="40">
        <f>+D26*1000/5/3600</f>
        <v>29.888888888888889</v>
      </c>
      <c r="F26" s="41"/>
      <c r="G26" s="143" t="s">
        <v>16</v>
      </c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4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45225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2951838</v>
      </c>
      <c r="D8" s="28" t="s">
        <v>16</v>
      </c>
      <c r="E8" s="28"/>
      <c r="F8" s="8"/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2953314</v>
      </c>
      <c r="D16" s="40">
        <f>+C16-C8</f>
        <v>1476</v>
      </c>
      <c r="E16" s="40">
        <f>+D16*1000/14/3600</f>
        <v>29.285714285714288</v>
      </c>
      <c r="F16" s="45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2953841</v>
      </c>
      <c r="D21" s="40">
        <f>+C21-C16</f>
        <v>527</v>
      </c>
      <c r="E21" s="40">
        <f>+D21*1000/5/3600</f>
        <v>29.277777777777779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2954345</v>
      </c>
      <c r="D26" s="40">
        <f>+C26-C21</f>
        <v>504</v>
      </c>
      <c r="E26" s="40">
        <f>+D26*1000/5/3600</f>
        <v>28</v>
      </c>
      <c r="F26" s="45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45226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2954345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2955803</v>
      </c>
      <c r="D16" s="40">
        <f>+C16-C8</f>
        <v>1458</v>
      </c>
      <c r="E16" s="40">
        <f>+D16*1000/14/3600</f>
        <v>28.928571428571431</v>
      </c>
      <c r="F16" s="45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5">
        <f t="shared" si="1"/>
        <v>0</v>
      </c>
      <c r="F17" s="97"/>
      <c r="G17" s="149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5">
        <f t="shared" si="1"/>
        <v>0</v>
      </c>
      <c r="F18" s="97"/>
      <c r="G18" s="149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5">
        <f t="shared" si="1"/>
        <v>0</v>
      </c>
      <c r="F19" s="97"/>
      <c r="G19" s="149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6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2956395</v>
      </c>
      <c r="D21" s="40">
        <f>+C21-C16</f>
        <v>592</v>
      </c>
      <c r="E21" s="40">
        <f>+D21*1000/5/3600</f>
        <v>32.888888888888886</v>
      </c>
      <c r="F21" s="45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2956997</v>
      </c>
      <c r="D26" s="40">
        <f>+C26-C21</f>
        <v>602</v>
      </c>
      <c r="E26" s="40">
        <f>+D26*1000/5/3600</f>
        <v>33.444444444444443</v>
      </c>
      <c r="F26" s="45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45227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2956997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2958607</v>
      </c>
      <c r="D16" s="40">
        <f>+C16-C8</f>
        <v>1610</v>
      </c>
      <c r="E16" s="40">
        <f>+D16*1000/14/3600</f>
        <v>31.944444444444443</v>
      </c>
      <c r="F16" s="45"/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2959196</v>
      </c>
      <c r="D21" s="40">
        <f>+C21-C16</f>
        <v>589</v>
      </c>
      <c r="E21" s="40">
        <f>+D21*1000/5/3600</f>
        <v>32.722222222222221</v>
      </c>
      <c r="F21" s="45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2959776</v>
      </c>
      <c r="D26" s="40">
        <f>+C26-C21</f>
        <v>580</v>
      </c>
      <c r="E26" s="40">
        <f>+D26*1000/5/3600</f>
        <v>32.222222222222221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C21" sqref="C2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45201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2884303</v>
      </c>
      <c r="D8" s="28" t="s">
        <v>16</v>
      </c>
      <c r="E8" s="28"/>
      <c r="F8" s="8"/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 t="s">
        <v>16</v>
      </c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2885988</v>
      </c>
      <c r="D16" s="40">
        <f>+C16-C8</f>
        <v>1685</v>
      </c>
      <c r="E16" s="93">
        <f>+D16*1000/14/3600</f>
        <v>33.432539682539684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7"/>
      <c r="G20" s="145"/>
      <c r="H20" s="14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2886592</v>
      </c>
      <c r="D21" s="40">
        <f>+C21-C16</f>
        <v>604</v>
      </c>
      <c r="E21" s="94">
        <f>+D21*1000/5/3600</f>
        <v>33.555555555555557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8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2887193</v>
      </c>
      <c r="D26" s="40">
        <f>+C26-C21</f>
        <v>601</v>
      </c>
      <c r="E26" s="93">
        <f>+D26*1000/5/3600</f>
        <v>33.388888888888886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9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1">
        <f>+'Día 28'!C26</f>
        <v>2959776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2961382</v>
      </c>
      <c r="D16" s="40">
        <f>+C16-C8</f>
        <v>1606</v>
      </c>
      <c r="E16" s="40">
        <f>+D16*1000/14/3600</f>
        <v>31.865079365079364</v>
      </c>
      <c r="F16" s="45" t="s">
        <v>16</v>
      </c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2961955</v>
      </c>
      <c r="D21" s="40">
        <f>+C21-C16</f>
        <v>573</v>
      </c>
      <c r="E21" s="40">
        <f>+D21*1000/5/3600</f>
        <v>31.833333333333332</v>
      </c>
      <c r="F21" s="45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2962541</v>
      </c>
      <c r="D26" s="40">
        <f>+C26-C21</f>
        <v>586</v>
      </c>
      <c r="E26" s="40">
        <f>+D26*1000/5/3600</f>
        <v>32.555555555555557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45229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1">
        <f>+'Día 29'!C26</f>
        <v>2962541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2964166</v>
      </c>
      <c r="D16" s="40">
        <f>+C16-C8</f>
        <v>1625</v>
      </c>
      <c r="E16" s="40">
        <f>+D16*1000/14/3600</f>
        <v>32.242063492063494</v>
      </c>
      <c r="F16" s="45" t="s">
        <v>16</v>
      </c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2964756</v>
      </c>
      <c r="D21" s="40">
        <f>+C21-C16</f>
        <v>590</v>
      </c>
      <c r="E21" s="40">
        <f>+D21*1000/5/3600</f>
        <v>32.777777777777779</v>
      </c>
      <c r="F21" s="45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2965324</v>
      </c>
      <c r="D26" s="40">
        <f>+C26-C21</f>
        <v>568</v>
      </c>
      <c r="E26" s="40">
        <f>+D26*1000/5/3600</f>
        <v>31.555555555555557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9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45230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0">
        <f>+'Día 30'!C26</f>
        <v>2965324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2966937</v>
      </c>
      <c r="D16" s="40">
        <f>+C16-C8</f>
        <v>1613</v>
      </c>
      <c r="E16" s="40">
        <f>+D16*1000/14/3600</f>
        <v>32.003968253968253</v>
      </c>
      <c r="F16" s="45" t="s">
        <v>16</v>
      </c>
      <c r="G16" s="143" t="s">
        <v>16</v>
      </c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2967509</v>
      </c>
      <c r="D21" s="40">
        <f>+C21-C16</f>
        <v>572</v>
      </c>
      <c r="E21" s="40">
        <f>+D21*1000/5/3600</f>
        <v>31.777777777777779</v>
      </c>
      <c r="F21" s="45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2968086</v>
      </c>
      <c r="D26" s="40">
        <f>+C26-C21</f>
        <v>577</v>
      </c>
      <c r="E26" s="40">
        <f>+D26*1000/5/3600</f>
        <v>32.055555555555557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3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45202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2887193</v>
      </c>
      <c r="D8" s="28" t="s">
        <v>16</v>
      </c>
      <c r="E8" s="28"/>
      <c r="F8" s="8"/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2888880</v>
      </c>
      <c r="D16" s="40">
        <f>+C16-C8</f>
        <v>1687</v>
      </c>
      <c r="E16" s="93">
        <f>+D16*1000/14/3600</f>
        <v>33.472222222222221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2889466</v>
      </c>
      <c r="D21" s="40">
        <f>+C21-C16</f>
        <v>586</v>
      </c>
      <c r="E21" s="93">
        <f>+D21*1000/5/3600</f>
        <v>32.555555555555557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2890065</v>
      </c>
      <c r="D26" s="40">
        <f>+C26-C21</f>
        <v>599</v>
      </c>
      <c r="E26" s="93">
        <f>+D26*1000/5/3600</f>
        <v>33.277777777777779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45203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2890065</v>
      </c>
      <c r="D8" s="28" t="s">
        <v>16</v>
      </c>
      <c r="E8" s="28"/>
      <c r="F8" s="8"/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2891741</v>
      </c>
      <c r="D16" s="40">
        <f>+C16-C8</f>
        <v>1676</v>
      </c>
      <c r="E16" s="93">
        <f>+D16*1000/14/3600</f>
        <v>33.253968253968253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2892342</v>
      </c>
      <c r="D21" s="40">
        <f>+C21-C16</f>
        <v>601</v>
      </c>
      <c r="E21" s="93">
        <f>+D21*1000/5/3600</f>
        <v>33.388888888888886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2892933</v>
      </c>
      <c r="D26" s="40">
        <f>+C26-C21</f>
        <v>591</v>
      </c>
      <c r="E26" s="93">
        <f>+D26*1000/5/3600</f>
        <v>32.833333333333336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45204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2892933</v>
      </c>
      <c r="D8" s="28" t="s">
        <v>16</v>
      </c>
      <c r="E8" s="28"/>
      <c r="F8" s="8"/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2894598</v>
      </c>
      <c r="D16" s="40">
        <f>+C16-C8</f>
        <v>1665</v>
      </c>
      <c r="E16" s="93">
        <f>+D16*1000/14/3600</f>
        <v>33.035714285714285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2895191</v>
      </c>
      <c r="D21" s="40">
        <f>+C21-C16</f>
        <v>593</v>
      </c>
      <c r="E21" s="93">
        <f>+D21*1000/5/3600</f>
        <v>32.944444444444443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2895786</v>
      </c>
      <c r="D26" s="40">
        <f>+C26-C21</f>
        <v>595</v>
      </c>
      <c r="E26" s="93">
        <f>+D26*1000/5/3600</f>
        <v>33.055555555555557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6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45205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2895786</v>
      </c>
      <c r="D8" s="28" t="s">
        <v>16</v>
      </c>
      <c r="E8" s="28"/>
      <c r="F8" s="8"/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2897449</v>
      </c>
      <c r="D16" s="40">
        <f>+C16-C8</f>
        <v>1663</v>
      </c>
      <c r="E16" s="93">
        <f>+D16*1000/14/3600</f>
        <v>32.996031746031747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9"/>
      <c r="H20" s="9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2898035</v>
      </c>
      <c r="D21" s="40">
        <f>+C21-C16</f>
        <v>586</v>
      </c>
      <c r="E21" s="93">
        <f>+D21*1000/5/3600</f>
        <v>32.555555555555557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2898628</v>
      </c>
      <c r="D26" s="40">
        <f>+C26-C21</f>
        <v>593</v>
      </c>
      <c r="E26" s="93">
        <f>+D26*1000/5/3600</f>
        <v>32.944444444444443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45206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2898628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2900279</v>
      </c>
      <c r="D16" s="40">
        <f>+C16-C8</f>
        <v>1651</v>
      </c>
      <c r="E16" s="93">
        <f>+D16*1000/14/3600</f>
        <v>32.757936507936506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2900865</v>
      </c>
      <c r="D21" s="40">
        <f>+C21-C16</f>
        <v>586</v>
      </c>
      <c r="E21" s="93">
        <f>+D21*1000/5/3600</f>
        <v>32.555555555555557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2901453</v>
      </c>
      <c r="D26" s="40">
        <f>+C26-C21</f>
        <v>588</v>
      </c>
      <c r="E26" s="93">
        <f>+D26*1000/5/3600</f>
        <v>32.666666666666664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8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6"/>
      <c r="C2" s="127"/>
      <c r="D2" s="134" t="s">
        <v>25</v>
      </c>
      <c r="E2" s="135"/>
      <c r="F2" s="135"/>
      <c r="G2" s="135"/>
      <c r="H2" s="136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8"/>
      <c r="C3" s="129"/>
      <c r="D3" s="137"/>
      <c r="E3" s="138"/>
      <c r="F3" s="138"/>
      <c r="G3" s="138"/>
      <c r="H3" s="139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0" t="s">
        <v>26</v>
      </c>
      <c r="E5" s="141"/>
      <c r="F5" s="141"/>
      <c r="G5" s="141"/>
      <c r="H5" s="142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45207</v>
      </c>
      <c r="C7" s="22" t="s">
        <v>27</v>
      </c>
      <c r="D7" s="23" t="s">
        <v>28</v>
      </c>
      <c r="E7" s="24" t="s">
        <v>15</v>
      </c>
      <c r="F7" s="25" t="s">
        <v>29</v>
      </c>
      <c r="G7" s="122" t="s">
        <v>30</v>
      </c>
      <c r="H7" s="12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2901453</v>
      </c>
      <c r="D8" s="28" t="s">
        <v>16</v>
      </c>
      <c r="E8" s="28"/>
      <c r="F8" s="8" t="s">
        <v>16</v>
      </c>
      <c r="G8" s="124"/>
      <c r="H8" s="12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0"/>
      <c r="H9" s="131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0"/>
      <c r="H10" s="131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0"/>
      <c r="H11" s="131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0"/>
      <c r="H12" s="131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0"/>
      <c r="H13" s="131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0"/>
      <c r="H14" s="131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0"/>
      <c r="H15" s="131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3">
        <v>2903085</v>
      </c>
      <c r="D16" s="40">
        <f>+C16-C8</f>
        <v>1632</v>
      </c>
      <c r="E16" s="93">
        <f>+D16*1000/14/3600</f>
        <v>32.38095238095238</v>
      </c>
      <c r="F16" s="41"/>
      <c r="G16" s="143"/>
      <c r="H16" s="144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0"/>
      <c r="H17" s="131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0"/>
      <c r="H18" s="131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0"/>
      <c r="H19" s="131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0"/>
      <c r="H20" s="13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3">
        <v>2903588</v>
      </c>
      <c r="D21" s="40">
        <f>+C21-C16</f>
        <v>503</v>
      </c>
      <c r="E21" s="93">
        <f>+D21*1000/5/3600</f>
        <v>27.944444444444443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0"/>
      <c r="H22" s="13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0"/>
      <c r="H23" s="131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0"/>
      <c r="H24" s="131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0"/>
      <c r="H25" s="131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3">
        <v>2904126</v>
      </c>
      <c r="D26" s="40">
        <f>+C26-C21</f>
        <v>538</v>
      </c>
      <c r="E26" s="93">
        <f>+D26*1000/5/3600</f>
        <v>29.888888888888889</v>
      </c>
      <c r="F26" s="41"/>
      <c r="G26" s="143"/>
      <c r="H26" s="144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0"/>
      <c r="H27" s="131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0"/>
      <c r="H28" s="131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0"/>
      <c r="H29" s="131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0"/>
      <c r="H30" s="131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0"/>
      <c r="H31" s="131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2"/>
      <c r="H32" s="133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057F9311-FF0E-4670-A219-33895E708828}"/>
</file>

<file path=customXml/itemProps2.xml><?xml version="1.0" encoding="utf-8"?>
<ds:datastoreItem xmlns:ds="http://schemas.openxmlformats.org/officeDocument/2006/customXml" ds:itemID="{C5059CF9-77A3-4480-B4FC-5711ED475490}"/>
</file>

<file path=customXml/itemProps3.xml><?xml version="1.0" encoding="utf-8"?>
<ds:datastoreItem xmlns:ds="http://schemas.openxmlformats.org/officeDocument/2006/customXml" ds:itemID="{15C523CA-9E33-439E-9DBF-B7651EC0A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2023-11-21T22:54:17Z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