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21.xml" ContentType="application/vnd.openxmlformats-officedocument.drawing+xml"/>
  <Override PartName="/xl/worksheets/sheet28.xml" ContentType="application/vnd.openxmlformats-officedocument.spreadsheetml.worksheet+xml"/>
  <Override PartName="/xl/drawings/drawing9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7.xml" ContentType="application/vnd.openxmlformats-officedocument.spreadsheetml.worksheet+xml"/>
  <Override PartName="/xl/drawings/drawing11.xml" ContentType="application/vnd.openxmlformats-officedocument.drawing+xml"/>
  <Override PartName="/xl/drawings/drawing13.xml" ContentType="application/vnd.openxmlformats-officedocument.drawing+xml"/>
  <Override PartName="/xl/worksheets/sheet25.xml" ContentType="application/vnd.openxmlformats-officedocument.spreadsheetml.worksheet+xml"/>
  <Override PartName="/xl/drawings/drawing12.xml" ContentType="application/vnd.openxmlformats-officedocument.drawing+xml"/>
  <Override PartName="/xl/worksheets/sheet26.xml" ContentType="application/vnd.openxmlformats-officedocument.spreadsheetml.worksheet+xml"/>
  <Override PartName="/xl/worksheets/sheet30.xml" ContentType="application/vnd.openxmlformats-officedocument.spreadsheetml.worksheet+xml"/>
  <Override PartName="/xl/drawings/drawing7.xml" ContentType="application/vnd.openxmlformats-officedocument.drawing+xml"/>
  <Override PartName="/xl/worksheets/sheet31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worksheets/sheet32.xml" ContentType="application/vnd.openxmlformats-officedocument.spreadsheetml.worksheet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drawings/drawing14.xml" ContentType="application/vnd.openxmlformats-officedocument.drawing+xml"/>
  <Override PartName="/xl/worksheets/sheet23.xml" ContentType="application/vnd.openxmlformats-officedocument.spreadsheetml.worksheet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0.xml" ContentType="application/vnd.openxmlformats-officedocument.drawing+xml"/>
  <Override PartName="/xl/drawings/drawing1.xml" ContentType="application/vnd.openxmlformats-officedocument.drawing+xml"/>
  <Override PartName="/xl/drawings/drawing18.xml" ContentType="application/vnd.openxmlformats-officedocument.drawing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drawings/drawing16.xml" ContentType="application/vnd.openxmlformats-officedocument.drawing+xml"/>
  <Override PartName="/xl/worksheets/sheet22.xml" ContentType="application/vnd.openxmlformats-officedocument.spreadsheetml.worksheet+xml"/>
  <Override PartName="/xl/drawings/drawing15.xml" ContentType="application/vnd.openxmlformats-officedocument.drawing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_01\Caudal\45 Dic 2024\"/>
    </mc:Choice>
  </mc:AlternateContent>
  <bookViews>
    <workbookView xWindow="0" yWindow="0" windowWidth="20490" windowHeight="776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40" l="1"/>
  <c r="L37" i="40" s="1"/>
  <c r="L30" i="40"/>
  <c r="L24" i="40"/>
  <c r="L18" i="40"/>
  <c r="L12" i="40"/>
  <c r="L13" i="40"/>
  <c r="G44" i="40"/>
  <c r="H42" i="40"/>
  <c r="G42" i="40"/>
  <c r="Q47" i="40"/>
  <c r="Q44" i="40"/>
  <c r="P44" i="40"/>
  <c r="P11" i="40"/>
  <c r="F41" i="40" l="1"/>
  <c r="P41" i="40" l="1"/>
  <c r="C8" i="45" l="1"/>
  <c r="D16" i="45" s="1"/>
  <c r="E16" i="45" s="1"/>
  <c r="D26" i="45"/>
  <c r="C8" i="42"/>
  <c r="D21" i="45"/>
  <c r="E21" i="45" s="1"/>
  <c r="F40" i="40" l="1"/>
  <c r="E32" i="45"/>
  <c r="D32" i="45"/>
  <c r="D31" i="45"/>
  <c r="E31" i="45" s="1"/>
  <c r="E30" i="45"/>
  <c r="D30" i="45"/>
  <c r="D29" i="45"/>
  <c r="E29" i="45" s="1"/>
  <c r="E28" i="45"/>
  <c r="D28" i="45"/>
  <c r="E26" i="45"/>
  <c r="E25" i="45"/>
  <c r="D25" i="45"/>
  <c r="D24" i="45"/>
  <c r="E24" i="45" s="1"/>
  <c r="E23" i="45"/>
  <c r="D23" i="45"/>
  <c r="E20" i="45"/>
  <c r="D20" i="45"/>
  <c r="D19" i="45"/>
  <c r="E19" i="45" s="1"/>
  <c r="E18" i="45"/>
  <c r="D18" i="45"/>
  <c r="E15" i="45"/>
  <c r="D15" i="45"/>
  <c r="D14" i="45"/>
  <c r="E14" i="45" s="1"/>
  <c r="E13" i="45"/>
  <c r="D13" i="45"/>
  <c r="D12" i="45"/>
  <c r="E12" i="45" s="1"/>
  <c r="E11" i="45"/>
  <c r="D11" i="45"/>
  <c r="D10" i="45"/>
  <c r="E10" i="45" s="1"/>
  <c r="G41" i="40" l="1"/>
  <c r="E17" i="33"/>
  <c r="H41" i="40" l="1"/>
  <c r="Q41" i="40"/>
  <c r="F37" i="40"/>
  <c r="F38" i="40"/>
  <c r="G38" i="40" s="1"/>
  <c r="F39" i="40"/>
  <c r="G39" i="40" l="1"/>
  <c r="G40" i="40"/>
  <c r="H38" i="40"/>
  <c r="Q38" i="40"/>
  <c r="C8" i="41"/>
  <c r="C8" i="34"/>
  <c r="C8" i="33"/>
  <c r="D16" i="33" s="1"/>
  <c r="Q40" i="40" l="1"/>
  <c r="H40" i="40"/>
  <c r="H39" i="40"/>
  <c r="Q39" i="40"/>
  <c r="P40" i="40"/>
  <c r="P37" i="40" l="1"/>
  <c r="P38" i="40"/>
  <c r="P39" i="40"/>
  <c r="F29" i="40" l="1"/>
  <c r="F30" i="40"/>
  <c r="G30" i="40" s="1"/>
  <c r="F31" i="40"/>
  <c r="F32" i="40"/>
  <c r="G32" i="40" s="1"/>
  <c r="F33" i="40"/>
  <c r="G33" i="40" s="1"/>
  <c r="F34" i="40"/>
  <c r="G34" i="40" s="1"/>
  <c r="F35" i="40"/>
  <c r="F36" i="40"/>
  <c r="F22" i="40"/>
  <c r="F23" i="40"/>
  <c r="G23" i="40" s="1"/>
  <c r="F24" i="40"/>
  <c r="G24" i="40" s="1"/>
  <c r="F25" i="40"/>
  <c r="G25" i="40" s="1"/>
  <c r="F26" i="40"/>
  <c r="F27" i="40"/>
  <c r="G27" i="40" s="1"/>
  <c r="F28" i="40"/>
  <c r="F15" i="40"/>
  <c r="G15" i="40" s="1"/>
  <c r="F16" i="40"/>
  <c r="G16" i="40" s="1"/>
  <c r="F17" i="40"/>
  <c r="G17" i="40" s="1"/>
  <c r="F18" i="40"/>
  <c r="F19" i="40"/>
  <c r="G19" i="40" s="1"/>
  <c r="F20" i="40"/>
  <c r="F21" i="40"/>
  <c r="G21" i="40" s="1"/>
  <c r="F11" i="40"/>
  <c r="G11" i="40" s="1"/>
  <c r="F12" i="40"/>
  <c r="G12" i="40" s="1"/>
  <c r="F13" i="40"/>
  <c r="F14" i="40"/>
  <c r="G14" i="40" s="1"/>
  <c r="D16" i="42"/>
  <c r="E16" i="42" s="1"/>
  <c r="D16" i="41"/>
  <c r="E16" i="41" s="1"/>
  <c r="D32" i="42"/>
  <c r="E32" i="42"/>
  <c r="D31" i="42"/>
  <c r="E31" i="42"/>
  <c r="D30" i="42"/>
  <c r="E30" i="42"/>
  <c r="D29" i="42"/>
  <c r="E29" i="42"/>
  <c r="D28" i="42"/>
  <c r="E28" i="42"/>
  <c r="D26" i="42"/>
  <c r="E26" i="42" s="1"/>
  <c r="D25" i="42"/>
  <c r="E25" i="42"/>
  <c r="D24" i="42"/>
  <c r="E24" i="42"/>
  <c r="D23" i="42"/>
  <c r="E23" i="42"/>
  <c r="D21" i="42"/>
  <c r="E21" i="42" s="1"/>
  <c r="D20" i="42"/>
  <c r="E20" i="42"/>
  <c r="D19" i="42"/>
  <c r="E19" i="42"/>
  <c r="D18" i="42"/>
  <c r="E18" i="42"/>
  <c r="D15" i="42"/>
  <c r="E15" i="42"/>
  <c r="D14" i="42"/>
  <c r="E14" i="42"/>
  <c r="D13" i="42"/>
  <c r="E13" i="42"/>
  <c r="D12" i="42"/>
  <c r="E12" i="42"/>
  <c r="D11" i="42"/>
  <c r="E11" i="42"/>
  <c r="D10" i="42"/>
  <c r="E10" i="42"/>
  <c r="D32" i="41"/>
  <c r="E32" i="41"/>
  <c r="D31" i="41"/>
  <c r="E31" i="41"/>
  <c r="D30" i="41"/>
  <c r="E30" i="41"/>
  <c r="D29" i="41"/>
  <c r="E29" i="41"/>
  <c r="D28" i="41"/>
  <c r="E28" i="41"/>
  <c r="D26" i="41"/>
  <c r="E26" i="41" s="1"/>
  <c r="D25" i="41"/>
  <c r="E25" i="41"/>
  <c r="D24" i="41"/>
  <c r="E24" i="41"/>
  <c r="D23" i="41"/>
  <c r="E23" i="4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/>
  <c r="D10" i="41"/>
  <c r="E10" i="41"/>
  <c r="P15" i="40"/>
  <c r="P20" i="40"/>
  <c r="P25" i="40"/>
  <c r="P28" i="40"/>
  <c r="P29" i="40"/>
  <c r="P30" i="40"/>
  <c r="P31" i="40"/>
  <c r="P32" i="40"/>
  <c r="P33" i="40"/>
  <c r="P34" i="40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19"/>
  <c r="E26" i="19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/>
  <c r="D29" i="34"/>
  <c r="E29" i="34"/>
  <c r="D28" i="34"/>
  <c r="E28" i="34"/>
  <c r="D25" i="34"/>
  <c r="E25" i="34"/>
  <c r="D24" i="34"/>
  <c r="E24" i="34"/>
  <c r="D23" i="34"/>
  <c r="E23" i="34"/>
  <c r="D21" i="34"/>
  <c r="E21" i="34" s="1"/>
  <c r="D20" i="34"/>
  <c r="E20" i="34"/>
  <c r="D19" i="34"/>
  <c r="E19" i="34"/>
  <c r="D18" i="34"/>
  <c r="E18" i="34"/>
  <c r="D15" i="34"/>
  <c r="E15" i="34"/>
  <c r="D14" i="34"/>
  <c r="E14" i="34"/>
  <c r="D13" i="34"/>
  <c r="E13" i="34"/>
  <c r="D12" i="34"/>
  <c r="E12" i="34"/>
  <c r="D11" i="34"/>
  <c r="E11" i="34"/>
  <c r="D10" i="34"/>
  <c r="E10" i="34"/>
  <c r="D32" i="33"/>
  <c r="E32" i="33"/>
  <c r="D31" i="33"/>
  <c r="E31" i="33"/>
  <c r="D30" i="33"/>
  <c r="E30" i="33"/>
  <c r="D29" i="33"/>
  <c r="E29" i="33"/>
  <c r="D28" i="33"/>
  <c r="E28" i="33"/>
  <c r="D25" i="33"/>
  <c r="E25" i="33"/>
  <c r="D24" i="33"/>
  <c r="E24" i="33"/>
  <c r="D23" i="33"/>
  <c r="E23" i="33" s="1"/>
  <c r="D21" i="33"/>
  <c r="E21" i="33" s="1"/>
  <c r="D20" i="33"/>
  <c r="E20" i="33"/>
  <c r="D19" i="33"/>
  <c r="E19" i="33"/>
  <c r="D18" i="33"/>
  <c r="E18" i="33"/>
  <c r="D15" i="33"/>
  <c r="E15" i="33"/>
  <c r="D14" i="33"/>
  <c r="E14" i="33"/>
  <c r="D13" i="33"/>
  <c r="E13" i="33"/>
  <c r="D12" i="33"/>
  <c r="E12" i="33"/>
  <c r="D11" i="33"/>
  <c r="E11" i="33"/>
  <c r="D10" i="33"/>
  <c r="E10" i="33"/>
  <c r="D32" i="32"/>
  <c r="E32" i="32"/>
  <c r="D31" i="32"/>
  <c r="E31" i="32"/>
  <c r="D30" i="32"/>
  <c r="E30" i="32"/>
  <c r="D29" i="32"/>
  <c r="E29" i="32"/>
  <c r="D28" i="32"/>
  <c r="E28" i="32"/>
  <c r="D25" i="32"/>
  <c r="E25" i="32"/>
  <c r="D24" i="32"/>
  <c r="E24" i="32"/>
  <c r="D23" i="32"/>
  <c r="E23" i="32"/>
  <c r="D21" i="32"/>
  <c r="E21" i="32" s="1"/>
  <c r="D20" i="32"/>
  <c r="E20" i="32"/>
  <c r="D19" i="32"/>
  <c r="E19" i="32"/>
  <c r="D18" i="32"/>
  <c r="E18" i="32"/>
  <c r="D15" i="32"/>
  <c r="E15" i="32"/>
  <c r="D14" i="32"/>
  <c r="E14" i="32"/>
  <c r="D13" i="32"/>
  <c r="E13" i="32"/>
  <c r="D12" i="32"/>
  <c r="E12" i="32"/>
  <c r="D11" i="32"/>
  <c r="E11" i="32"/>
  <c r="D10" i="32"/>
  <c r="E10" i="32"/>
  <c r="D32" i="31"/>
  <c r="E32" i="31"/>
  <c r="D31" i="31"/>
  <c r="E31" i="31"/>
  <c r="D30" i="31"/>
  <c r="E30" i="31"/>
  <c r="D29" i="31"/>
  <c r="E29" i="31"/>
  <c r="D28" i="31"/>
  <c r="E28" i="31"/>
  <c r="D25" i="31"/>
  <c r="E25" i="31"/>
  <c r="D24" i="31"/>
  <c r="E24" i="31"/>
  <c r="D23" i="31"/>
  <c r="E23" i="31"/>
  <c r="D21" i="31"/>
  <c r="E21" i="31" s="1"/>
  <c r="D20" i="31"/>
  <c r="E20" i="31"/>
  <c r="D19" i="31"/>
  <c r="E19" i="31"/>
  <c r="D18" i="31"/>
  <c r="E18" i="31"/>
  <c r="D15" i="31"/>
  <c r="E15" i="31"/>
  <c r="D14" i="31"/>
  <c r="E14" i="31"/>
  <c r="D13" i="31"/>
  <c r="E13" i="31"/>
  <c r="D12" i="31"/>
  <c r="E12" i="31"/>
  <c r="D11" i="31"/>
  <c r="E11" i="31"/>
  <c r="D10" i="31"/>
  <c r="E10" i="31"/>
  <c r="D32" i="30"/>
  <c r="E32" i="30"/>
  <c r="D31" i="30"/>
  <c r="E31" i="30"/>
  <c r="D30" i="30"/>
  <c r="E30" i="30"/>
  <c r="D29" i="30"/>
  <c r="E29" i="30"/>
  <c r="D28" i="30"/>
  <c r="E27" i="30"/>
  <c r="D25" i="30"/>
  <c r="E25" i="30"/>
  <c r="D24" i="30"/>
  <c r="E24" i="30"/>
  <c r="D23" i="30"/>
  <c r="E23" i="30"/>
  <c r="D21" i="30"/>
  <c r="E21" i="30" s="1"/>
  <c r="D20" i="30"/>
  <c r="E20" i="30"/>
  <c r="D19" i="30"/>
  <c r="E19" i="30"/>
  <c r="D18" i="30"/>
  <c r="E18" i="30"/>
  <c r="D15" i="30"/>
  <c r="E15" i="30"/>
  <c r="D14" i="30"/>
  <c r="E14" i="30"/>
  <c r="D13" i="30"/>
  <c r="E13" i="30"/>
  <c r="D12" i="30"/>
  <c r="E12" i="30"/>
  <c r="D11" i="30"/>
  <c r="E11" i="30"/>
  <c r="D10" i="30"/>
  <c r="E10" i="30"/>
  <c r="D32" i="29"/>
  <c r="E32" i="29"/>
  <c r="D31" i="29"/>
  <c r="E31" i="29"/>
  <c r="D30" i="29"/>
  <c r="E30" i="29"/>
  <c r="D29" i="29"/>
  <c r="E29" i="29"/>
  <c r="D28" i="29"/>
  <c r="E28" i="29"/>
  <c r="D25" i="29"/>
  <c r="E25" i="29"/>
  <c r="D24" i="29"/>
  <c r="E24" i="29"/>
  <c r="D23" i="29"/>
  <c r="E23" i="29"/>
  <c r="D21" i="29"/>
  <c r="E21" i="29" s="1"/>
  <c r="D20" i="29"/>
  <c r="E20" i="29"/>
  <c r="D19" i="29"/>
  <c r="E19" i="29"/>
  <c r="D18" i="29"/>
  <c r="E18" i="29"/>
  <c r="D15" i="29"/>
  <c r="E15" i="29"/>
  <c r="D14" i="29"/>
  <c r="E14" i="29"/>
  <c r="D13" i="29"/>
  <c r="E13" i="29"/>
  <c r="D12" i="29"/>
  <c r="E12" i="29"/>
  <c r="D11" i="29"/>
  <c r="E11" i="29" s="1"/>
  <c r="D10" i="29"/>
  <c r="E10" i="29"/>
  <c r="D32" i="28"/>
  <c r="E32" i="28"/>
  <c r="D31" i="28"/>
  <c r="E31" i="28"/>
  <c r="D30" i="28"/>
  <c r="E30" i="28"/>
  <c r="D29" i="28"/>
  <c r="E29" i="28"/>
  <c r="D28" i="28"/>
  <c r="E28" i="28"/>
  <c r="D25" i="28"/>
  <c r="E25" i="28"/>
  <c r="D24" i="28"/>
  <c r="E24" i="28"/>
  <c r="D23" i="28"/>
  <c r="E23" i="28"/>
  <c r="D21" i="28"/>
  <c r="E21" i="28" s="1"/>
  <c r="D20" i="28"/>
  <c r="E20" i="28"/>
  <c r="D19" i="28"/>
  <c r="E19" i="28"/>
  <c r="D18" i="28"/>
  <c r="E18" i="28"/>
  <c r="D15" i="28"/>
  <c r="E15" i="28"/>
  <c r="D14" i="28"/>
  <c r="E14" i="28"/>
  <c r="D13" i="28"/>
  <c r="E13" i="28"/>
  <c r="D12" i="28"/>
  <c r="E12" i="28"/>
  <c r="D11" i="28"/>
  <c r="E11" i="28"/>
  <c r="D10" i="28"/>
  <c r="E10" i="28"/>
  <c r="D32" i="27"/>
  <c r="E32" i="27"/>
  <c r="D31" i="27"/>
  <c r="E31" i="27"/>
  <c r="D30" i="27"/>
  <c r="E30" i="27"/>
  <c r="D29" i="27"/>
  <c r="E29" i="27"/>
  <c r="D28" i="27"/>
  <c r="E28" i="27"/>
  <c r="D25" i="27"/>
  <c r="E25" i="27"/>
  <c r="D24" i="27"/>
  <c r="E24" i="27"/>
  <c r="D23" i="27"/>
  <c r="E23" i="27"/>
  <c r="D21" i="27"/>
  <c r="E21" i="27" s="1"/>
  <c r="D20" i="27"/>
  <c r="E20" i="27"/>
  <c r="D19" i="27"/>
  <c r="E19" i="27"/>
  <c r="D18" i="27"/>
  <c r="E18" i="27"/>
  <c r="D15" i="27"/>
  <c r="E15" i="27"/>
  <c r="D14" i="27"/>
  <c r="E14" i="27"/>
  <c r="D13" i="27"/>
  <c r="E13" i="27"/>
  <c r="D12" i="27"/>
  <c r="E12" i="27"/>
  <c r="D11" i="27"/>
  <c r="E11" i="27"/>
  <c r="D10" i="27"/>
  <c r="E10" i="27"/>
  <c r="D32" i="26"/>
  <c r="E32" i="26"/>
  <c r="D31" i="26"/>
  <c r="E31" i="26"/>
  <c r="D30" i="26"/>
  <c r="E30" i="26"/>
  <c r="D29" i="26"/>
  <c r="E29" i="26"/>
  <c r="D28" i="26"/>
  <c r="E28" i="26"/>
  <c r="D25" i="26"/>
  <c r="E25" i="26"/>
  <c r="D24" i="26"/>
  <c r="E24" i="26"/>
  <c r="D23" i="26"/>
  <c r="E23" i="26"/>
  <c r="D21" i="26"/>
  <c r="E21" i="26" s="1"/>
  <c r="D20" i="26"/>
  <c r="E20" i="26"/>
  <c r="D19" i="26"/>
  <c r="E19" i="26"/>
  <c r="D18" i="26"/>
  <c r="E18" i="26"/>
  <c r="D15" i="26"/>
  <c r="E15" i="26"/>
  <c r="D14" i="26"/>
  <c r="E14" i="26" s="1"/>
  <c r="D13" i="26"/>
  <c r="E13" i="26"/>
  <c r="D12" i="26"/>
  <c r="E12" i="26"/>
  <c r="D11" i="26"/>
  <c r="E11" i="26"/>
  <c r="D10" i="26"/>
  <c r="E10" i="26"/>
  <c r="D32" i="25"/>
  <c r="E32" i="25"/>
  <c r="D31" i="25"/>
  <c r="E31" i="25"/>
  <c r="D30" i="25"/>
  <c r="E30" i="25"/>
  <c r="D29" i="25"/>
  <c r="E29" i="25"/>
  <c r="D28" i="25"/>
  <c r="E28" i="25"/>
  <c r="D25" i="25"/>
  <c r="E25" i="25"/>
  <c r="D24" i="25"/>
  <c r="E24" i="25"/>
  <c r="D23" i="25"/>
  <c r="E23" i="25"/>
  <c r="D21" i="25"/>
  <c r="E21" i="25" s="1"/>
  <c r="D20" i="25"/>
  <c r="E20" i="25"/>
  <c r="D19" i="25"/>
  <c r="E19" i="25"/>
  <c r="D18" i="25"/>
  <c r="E17" i="25"/>
  <c r="D15" i="25"/>
  <c r="E15" i="25"/>
  <c r="D14" i="25"/>
  <c r="E14" i="25"/>
  <c r="D13" i="25"/>
  <c r="E13" i="25"/>
  <c r="D12" i="25"/>
  <c r="E12" i="25"/>
  <c r="D11" i="25"/>
  <c r="E11" i="25"/>
  <c r="D10" i="25"/>
  <c r="E10" i="25"/>
  <c r="D32" i="24"/>
  <c r="E32" i="24"/>
  <c r="D31" i="24"/>
  <c r="E31" i="24"/>
  <c r="D30" i="24"/>
  <c r="E30" i="24"/>
  <c r="D29" i="24"/>
  <c r="E29" i="24"/>
  <c r="D28" i="24"/>
  <c r="E28" i="24"/>
  <c r="D25" i="24"/>
  <c r="E25" i="24"/>
  <c r="D24" i="24"/>
  <c r="E24" i="24"/>
  <c r="D23" i="24"/>
  <c r="E23" i="24"/>
  <c r="D21" i="24"/>
  <c r="E21" i="24" s="1"/>
  <c r="D20" i="24"/>
  <c r="E20" i="24"/>
  <c r="D19" i="24"/>
  <c r="E19" i="24"/>
  <c r="D18" i="24"/>
  <c r="E18" i="24"/>
  <c r="D15" i="24"/>
  <c r="E15" i="24"/>
  <c r="D14" i="24"/>
  <c r="E14" i="24"/>
  <c r="D13" i="24"/>
  <c r="E13" i="24"/>
  <c r="D12" i="24"/>
  <c r="E12" i="24"/>
  <c r="D11" i="24"/>
  <c r="E11" i="24"/>
  <c r="D10" i="24"/>
  <c r="E10" i="24"/>
  <c r="D32" i="23"/>
  <c r="E32" i="23"/>
  <c r="D31" i="23"/>
  <c r="E31" i="23"/>
  <c r="D30" i="23"/>
  <c r="E30" i="23"/>
  <c r="D29" i="23"/>
  <c r="E29" i="23"/>
  <c r="D28" i="23"/>
  <c r="E28" i="23"/>
  <c r="D25" i="23"/>
  <c r="E25" i="23"/>
  <c r="D24" i="23"/>
  <c r="E24" i="23"/>
  <c r="D23" i="23"/>
  <c r="E23" i="23"/>
  <c r="D21" i="23"/>
  <c r="E21" i="23" s="1"/>
  <c r="D20" i="23"/>
  <c r="E20" i="23"/>
  <c r="D19" i="23"/>
  <c r="E19" i="23"/>
  <c r="D18" i="23"/>
  <c r="E18" i="23"/>
  <c r="D15" i="23"/>
  <c r="E15" i="23"/>
  <c r="D14" i="23"/>
  <c r="E14" i="23"/>
  <c r="D13" i="23"/>
  <c r="E13" i="23"/>
  <c r="D12" i="23"/>
  <c r="E12" i="23"/>
  <c r="D11" i="23"/>
  <c r="E11" i="23"/>
  <c r="D10" i="23"/>
  <c r="E10" i="23"/>
  <c r="D32" i="22"/>
  <c r="E32" i="22"/>
  <c r="D31" i="22"/>
  <c r="E31" i="22"/>
  <c r="D30" i="22"/>
  <c r="E30" i="22"/>
  <c r="D29" i="22"/>
  <c r="E29" i="22"/>
  <c r="D28" i="22"/>
  <c r="E28" i="22"/>
  <c r="D25" i="22"/>
  <c r="E25" i="22"/>
  <c r="D24" i="22"/>
  <c r="E24" i="22"/>
  <c r="D23" i="22"/>
  <c r="E23" i="22"/>
  <c r="D21" i="22"/>
  <c r="E21" i="22" s="1"/>
  <c r="D20" i="22"/>
  <c r="E20" i="22"/>
  <c r="D19" i="22"/>
  <c r="E19" i="22"/>
  <c r="D18" i="22"/>
  <c r="E18" i="22"/>
  <c r="D15" i="22"/>
  <c r="E15" i="22"/>
  <c r="D14" i="22"/>
  <c r="E14" i="22"/>
  <c r="D13" i="22"/>
  <c r="E13" i="22"/>
  <c r="D12" i="22"/>
  <c r="E12" i="22"/>
  <c r="D11" i="22"/>
  <c r="E11" i="22"/>
  <c r="D10" i="22"/>
  <c r="E10" i="22"/>
  <c r="D32" i="21"/>
  <c r="E32" i="21"/>
  <c r="D31" i="21"/>
  <c r="E31" i="21"/>
  <c r="D30" i="21"/>
  <c r="E30" i="21"/>
  <c r="D29" i="21"/>
  <c r="E29" i="21"/>
  <c r="D28" i="21"/>
  <c r="E28" i="21"/>
  <c r="D25" i="21"/>
  <c r="E25" i="21"/>
  <c r="D24" i="21"/>
  <c r="E24" i="21"/>
  <c r="D23" i="21"/>
  <c r="E23" i="21"/>
  <c r="D21" i="21"/>
  <c r="E21" i="21" s="1"/>
  <c r="D20" i="21"/>
  <c r="E20" i="21"/>
  <c r="D19" i="21"/>
  <c r="E19" i="21"/>
  <c r="D18" i="21"/>
  <c r="E18" i="21"/>
  <c r="D15" i="21"/>
  <c r="E15" i="21"/>
  <c r="D14" i="21"/>
  <c r="E14" i="21"/>
  <c r="D13" i="21"/>
  <c r="E13" i="21"/>
  <c r="D12" i="21"/>
  <c r="E12" i="21"/>
  <c r="D11" i="21"/>
  <c r="E11" i="21"/>
  <c r="D10" i="21"/>
  <c r="E10" i="21"/>
  <c r="D32" i="20"/>
  <c r="E32" i="20"/>
  <c r="D31" i="20"/>
  <c r="E31" i="20"/>
  <c r="D30" i="20"/>
  <c r="E30" i="20"/>
  <c r="D29" i="20"/>
  <c r="E29" i="20"/>
  <c r="D28" i="20"/>
  <c r="E28" i="20"/>
  <c r="D25" i="20"/>
  <c r="E25" i="20"/>
  <c r="D24" i="20"/>
  <c r="E24" i="20"/>
  <c r="D23" i="20"/>
  <c r="E23" i="20"/>
  <c r="D21" i="20"/>
  <c r="E21" i="20" s="1"/>
  <c r="D20" i="20"/>
  <c r="E20" i="20"/>
  <c r="D19" i="20"/>
  <c r="E19" i="20"/>
  <c r="D18" i="20"/>
  <c r="E18" i="20"/>
  <c r="D15" i="20"/>
  <c r="E15" i="20"/>
  <c r="D14" i="20"/>
  <c r="E14" i="20"/>
  <c r="D13" i="20"/>
  <c r="E13" i="20"/>
  <c r="D12" i="20"/>
  <c r="E12" i="20"/>
  <c r="D11" i="20"/>
  <c r="E11" i="20"/>
  <c r="D10" i="20"/>
  <c r="E10" i="20"/>
  <c r="D32" i="19"/>
  <c r="E32" i="19"/>
  <c r="D31" i="19"/>
  <c r="E31" i="19"/>
  <c r="D30" i="19"/>
  <c r="E30" i="19" s="1"/>
  <c r="D29" i="19"/>
  <c r="E29" i="19"/>
  <c r="D28" i="19"/>
  <c r="E28" i="19"/>
  <c r="D25" i="19"/>
  <c r="E25" i="19"/>
  <c r="D24" i="19"/>
  <c r="E24" i="19"/>
  <c r="D23" i="19"/>
  <c r="E23" i="19"/>
  <c r="D21" i="19"/>
  <c r="E21" i="19" s="1"/>
  <c r="D20" i="19"/>
  <c r="E20" i="19"/>
  <c r="D19" i="19"/>
  <c r="E19" i="19"/>
  <c r="D18" i="19"/>
  <c r="E18" i="19"/>
  <c r="D15" i="19"/>
  <c r="E15" i="19"/>
  <c r="D14" i="19"/>
  <c r="E14" i="19"/>
  <c r="D13" i="19"/>
  <c r="E13" i="19"/>
  <c r="D12" i="19"/>
  <c r="E12" i="19"/>
  <c r="D11" i="19"/>
  <c r="E11" i="19"/>
  <c r="D10" i="19"/>
  <c r="E10" i="19"/>
  <c r="D32" i="18"/>
  <c r="E32" i="18"/>
  <c r="D31" i="18"/>
  <c r="E31" i="18"/>
  <c r="D30" i="18"/>
  <c r="E30" i="18"/>
  <c r="D29" i="18"/>
  <c r="E29" i="18"/>
  <c r="D28" i="18"/>
  <c r="E28" i="18"/>
  <c r="D25" i="18"/>
  <c r="E25" i="18"/>
  <c r="D24" i="18"/>
  <c r="E24" i="18"/>
  <c r="D23" i="18"/>
  <c r="E23" i="18"/>
  <c r="D21" i="18"/>
  <c r="E21" i="18" s="1"/>
  <c r="D20" i="18"/>
  <c r="E20" i="18"/>
  <c r="D19" i="18"/>
  <c r="E19" i="18"/>
  <c r="D18" i="18"/>
  <c r="E18" i="18"/>
  <c r="D15" i="18"/>
  <c r="E15" i="18"/>
  <c r="D14" i="18"/>
  <c r="E14" i="18"/>
  <c r="D13" i="18"/>
  <c r="E13" i="18"/>
  <c r="D12" i="18"/>
  <c r="E12" i="18"/>
  <c r="D11" i="18"/>
  <c r="E11" i="18"/>
  <c r="D10" i="18"/>
  <c r="E10" i="18"/>
  <c r="D32" i="17"/>
  <c r="E32" i="17"/>
  <c r="D31" i="17"/>
  <c r="E31" i="17"/>
  <c r="D30" i="17"/>
  <c r="E30" i="17"/>
  <c r="D29" i="17"/>
  <c r="E29" i="17"/>
  <c r="D28" i="17"/>
  <c r="E28" i="17"/>
  <c r="D25" i="17"/>
  <c r="E25" i="17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/>
  <c r="D13" i="17"/>
  <c r="E13" i="17"/>
  <c r="D12" i="17"/>
  <c r="E12" i="17"/>
  <c r="D11" i="17"/>
  <c r="E11" i="17"/>
  <c r="D10" i="17"/>
  <c r="E10" i="17"/>
  <c r="D32" i="16"/>
  <c r="E32" i="16"/>
  <c r="D31" i="16"/>
  <c r="E31" i="16"/>
  <c r="D30" i="16"/>
  <c r="E30" i="16"/>
  <c r="D29" i="16"/>
  <c r="E29" i="16"/>
  <c r="D28" i="16"/>
  <c r="E28" i="16"/>
  <c r="E26" i="16"/>
  <c r="D25" i="16"/>
  <c r="E25" i="16"/>
  <c r="D24" i="16"/>
  <c r="E24" i="16"/>
  <c r="D23" i="16"/>
  <c r="E23" i="16"/>
  <c r="D21" i="16"/>
  <c r="E21" i="16" s="1"/>
  <c r="D20" i="16"/>
  <c r="E20" i="16"/>
  <c r="D19" i="16"/>
  <c r="E19" i="16"/>
  <c r="D18" i="16"/>
  <c r="E18" i="16"/>
  <c r="D15" i="16"/>
  <c r="E15" i="16"/>
  <c r="D14" i="16"/>
  <c r="E14" i="16"/>
  <c r="D13" i="16"/>
  <c r="E13" i="16"/>
  <c r="D12" i="16"/>
  <c r="E12" i="16"/>
  <c r="D11" i="16"/>
  <c r="E11" i="16"/>
  <c r="D10" i="16"/>
  <c r="E10" i="16"/>
  <c r="D32" i="15"/>
  <c r="E32" i="15"/>
  <c r="D31" i="15"/>
  <c r="E31" i="15"/>
  <c r="D30" i="15"/>
  <c r="E30" i="15"/>
  <c r="D29" i="15"/>
  <c r="E29" i="15"/>
  <c r="D28" i="15"/>
  <c r="E28" i="15"/>
  <c r="D25" i="15"/>
  <c r="E25" i="15"/>
  <c r="D24" i="15"/>
  <c r="E24" i="15"/>
  <c r="D23" i="15"/>
  <c r="E23" i="15"/>
  <c r="D21" i="15"/>
  <c r="E21" i="15" s="1"/>
  <c r="D20" i="15"/>
  <c r="E20" i="15"/>
  <c r="D19" i="15"/>
  <c r="E19" i="15"/>
  <c r="D18" i="15"/>
  <c r="E18" i="15"/>
  <c r="D15" i="15"/>
  <c r="E15" i="15"/>
  <c r="D14" i="15"/>
  <c r="E14" i="15"/>
  <c r="D13" i="15"/>
  <c r="E13" i="15"/>
  <c r="D12" i="15"/>
  <c r="E12" i="15"/>
  <c r="D11" i="15"/>
  <c r="E11" i="15"/>
  <c r="D10" i="15"/>
  <c r="E10" i="15"/>
  <c r="D32" i="14"/>
  <c r="E32" i="14"/>
  <c r="D31" i="14"/>
  <c r="E31" i="14"/>
  <c r="D30" i="14"/>
  <c r="E30" i="14"/>
  <c r="D29" i="14"/>
  <c r="E29" i="14"/>
  <c r="D28" i="14"/>
  <c r="E28" i="14"/>
  <c r="D25" i="14"/>
  <c r="E25" i="14"/>
  <c r="D24" i="14"/>
  <c r="E24" i="14"/>
  <c r="D23" i="14"/>
  <c r="E23" i="14"/>
  <c r="D21" i="14"/>
  <c r="E21" i="14" s="1"/>
  <c r="D20" i="14"/>
  <c r="E20" i="14"/>
  <c r="D19" i="14"/>
  <c r="E19" i="14"/>
  <c r="D18" i="14"/>
  <c r="E18" i="14"/>
  <c r="D15" i="14"/>
  <c r="E15" i="14"/>
  <c r="D14" i="14"/>
  <c r="E14" i="14"/>
  <c r="D13" i="14"/>
  <c r="E13" i="14"/>
  <c r="D12" i="14"/>
  <c r="E12" i="14"/>
  <c r="D11" i="14"/>
  <c r="E11" i="14"/>
  <c r="D32" i="13"/>
  <c r="E32" i="13"/>
  <c r="D31" i="13"/>
  <c r="E31" i="13"/>
  <c r="D30" i="13"/>
  <c r="E30" i="13"/>
  <c r="D29" i="13"/>
  <c r="E29" i="13"/>
  <c r="D28" i="13"/>
  <c r="E28" i="13"/>
  <c r="E27" i="13"/>
  <c r="D25" i="13"/>
  <c r="E25" i="13"/>
  <c r="D24" i="13"/>
  <c r="E24" i="13"/>
  <c r="D23" i="13"/>
  <c r="E23" i="13"/>
  <c r="D21" i="13"/>
  <c r="E21" i="13" s="1"/>
  <c r="D20" i="13"/>
  <c r="E20" i="13"/>
  <c r="D19" i="13"/>
  <c r="E19" i="13"/>
  <c r="D18" i="13"/>
  <c r="E18" i="13"/>
  <c r="D15" i="13"/>
  <c r="E15" i="13"/>
  <c r="D14" i="13"/>
  <c r="E14" i="13"/>
  <c r="D13" i="13"/>
  <c r="E13" i="13"/>
  <c r="D12" i="13"/>
  <c r="E12" i="13"/>
  <c r="D11" i="13"/>
  <c r="E11" i="13"/>
  <c r="D10" i="13"/>
  <c r="E10" i="13"/>
  <c r="D32" i="12"/>
  <c r="E32" i="12"/>
  <c r="D31" i="12"/>
  <c r="E31" i="12"/>
  <c r="D30" i="12"/>
  <c r="E30" i="12"/>
  <c r="D29" i="12"/>
  <c r="E29" i="12"/>
  <c r="D28" i="12"/>
  <c r="E28" i="12"/>
  <c r="D25" i="12"/>
  <c r="E25" i="12"/>
  <c r="D24" i="12"/>
  <c r="E24" i="12"/>
  <c r="D23" i="12"/>
  <c r="E23" i="12"/>
  <c r="D20" i="12"/>
  <c r="E20" i="12"/>
  <c r="D19" i="12"/>
  <c r="E19" i="12"/>
  <c r="D18" i="12"/>
  <c r="E18" i="12"/>
  <c r="E17" i="12"/>
  <c r="D15" i="12"/>
  <c r="E15" i="12"/>
  <c r="D14" i="12"/>
  <c r="E14" i="12"/>
  <c r="D13" i="12"/>
  <c r="E13" i="12"/>
  <c r="D12" i="12"/>
  <c r="E12" i="12"/>
  <c r="D11" i="12"/>
  <c r="E11" i="12"/>
  <c r="D10" i="12"/>
  <c r="E10" i="12"/>
  <c r="D32" i="11"/>
  <c r="E32" i="11"/>
  <c r="D31" i="11"/>
  <c r="E31" i="11"/>
  <c r="D30" i="11"/>
  <c r="E30" i="11"/>
  <c r="D29" i="11"/>
  <c r="E29" i="11"/>
  <c r="D28" i="11"/>
  <c r="E28" i="11" s="1"/>
  <c r="D25" i="11"/>
  <c r="E25" i="11" s="1"/>
  <c r="D24" i="11"/>
  <c r="E24" i="11"/>
  <c r="D23" i="11"/>
  <c r="E23" i="11"/>
  <c r="D21" i="11"/>
  <c r="E21" i="11" s="1"/>
  <c r="D20" i="11"/>
  <c r="E20" i="11" s="1"/>
  <c r="D19" i="11"/>
  <c r="E19" i="11"/>
  <c r="D18" i="11"/>
  <c r="E18" i="11"/>
  <c r="D15" i="11"/>
  <c r="E15" i="11"/>
  <c r="D14" i="11"/>
  <c r="E14" i="11"/>
  <c r="D13" i="11"/>
  <c r="E13" i="11"/>
  <c r="D12" i="11"/>
  <c r="E12" i="11"/>
  <c r="D11" i="11"/>
  <c r="E11" i="11"/>
  <c r="D10" i="11"/>
  <c r="E10" i="11"/>
  <c r="D32" i="10"/>
  <c r="E32" i="10"/>
  <c r="D31" i="10"/>
  <c r="E31" i="10" s="1"/>
  <c r="D30" i="10"/>
  <c r="E30" i="10"/>
  <c r="D29" i="10"/>
  <c r="E29" i="10"/>
  <c r="D28" i="10"/>
  <c r="E28" i="10"/>
  <c r="D25" i="10"/>
  <c r="E25" i="10"/>
  <c r="D24" i="10"/>
  <c r="E24" i="10"/>
  <c r="D23" i="10"/>
  <c r="E23" i="10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/>
  <c r="D13" i="10"/>
  <c r="E13" i="10"/>
  <c r="D12" i="10"/>
  <c r="E12" i="10"/>
  <c r="D11" i="10"/>
  <c r="E11" i="10"/>
  <c r="D10" i="10"/>
  <c r="E10" i="10"/>
  <c r="D32" i="9"/>
  <c r="E32" i="9"/>
  <c r="D31" i="9"/>
  <c r="E31" i="9"/>
  <c r="D30" i="9"/>
  <c r="E30" i="9"/>
  <c r="D29" i="9"/>
  <c r="E29" i="9"/>
  <c r="D28" i="9"/>
  <c r="E28" i="9"/>
  <c r="D25" i="9"/>
  <c r="E25" i="9" s="1"/>
  <c r="D24" i="9"/>
  <c r="E24" i="9"/>
  <c r="D23" i="9"/>
  <c r="E23" i="9"/>
  <c r="D21" i="9"/>
  <c r="E21" i="9" s="1"/>
  <c r="D20" i="9"/>
  <c r="E20" i="9"/>
  <c r="D19" i="9"/>
  <c r="E19" i="9"/>
  <c r="D18" i="9"/>
  <c r="E18" i="9"/>
  <c r="D15" i="9"/>
  <c r="E15" i="9"/>
  <c r="D14" i="9"/>
  <c r="E14" i="9"/>
  <c r="D13" i="9"/>
  <c r="E13" i="9"/>
  <c r="D12" i="9"/>
  <c r="E12" i="9"/>
  <c r="D11" i="9"/>
  <c r="E11" i="9"/>
  <c r="D10" i="9"/>
  <c r="E10" i="9"/>
  <c r="D32" i="8"/>
  <c r="E32" i="8" s="1"/>
  <c r="D31" i="8"/>
  <c r="E31" i="8"/>
  <c r="D30" i="8"/>
  <c r="E30" i="8"/>
  <c r="D29" i="8"/>
  <c r="E29" i="8"/>
  <c r="D28" i="8"/>
  <c r="E28" i="8"/>
  <c r="D25" i="8"/>
  <c r="E25" i="8"/>
  <c r="D24" i="8"/>
  <c r="E24" i="8"/>
  <c r="D23" i="8"/>
  <c r="E23" i="8"/>
  <c r="D21" i="8"/>
  <c r="E21" i="8" s="1"/>
  <c r="D20" i="8"/>
  <c r="E20" i="8"/>
  <c r="D19" i="8"/>
  <c r="E19" i="8"/>
  <c r="D18" i="8"/>
  <c r="E18" i="8"/>
  <c r="D15" i="8"/>
  <c r="E15" i="8"/>
  <c r="D14" i="8"/>
  <c r="E14" i="8"/>
  <c r="D13" i="8"/>
  <c r="E13" i="8"/>
  <c r="D12" i="8"/>
  <c r="E12" i="8"/>
  <c r="D11" i="8"/>
  <c r="E11" i="8"/>
  <c r="D10" i="8"/>
  <c r="E10" i="8"/>
  <c r="D32" i="7"/>
  <c r="E32" i="7"/>
  <c r="D11" i="7"/>
  <c r="E11" i="7"/>
  <c r="D12" i="7"/>
  <c r="E12" i="7"/>
  <c r="D13" i="7"/>
  <c r="E13" i="7"/>
  <c r="D14" i="7"/>
  <c r="E14" i="7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/>
  <c r="D30" i="7"/>
  <c r="E30" i="7"/>
  <c r="D31" i="7"/>
  <c r="E31" i="7"/>
  <c r="D10" i="7"/>
  <c r="E10" i="7"/>
  <c r="P12" i="40"/>
  <c r="P18" i="40"/>
  <c r="P16" i="40"/>
  <c r="P36" i="40"/>
  <c r="P35" i="40"/>
  <c r="P19" i="40"/>
  <c r="P27" i="40"/>
  <c r="P24" i="40"/>
  <c r="P22" i="40"/>
  <c r="P14" i="40"/>
  <c r="P13" i="40"/>
  <c r="P17" i="40"/>
  <c r="P26" i="40"/>
  <c r="P23" i="40"/>
  <c r="P21" i="40"/>
  <c r="H17" i="40" l="1"/>
  <c r="Q17" i="40"/>
  <c r="H34" i="40"/>
  <c r="Q34" i="40"/>
  <c r="Q11" i="40"/>
  <c r="H11" i="40"/>
  <c r="H33" i="40"/>
  <c r="Q33" i="40"/>
  <c r="H21" i="40"/>
  <c r="Q21" i="40"/>
  <c r="H15" i="40"/>
  <c r="Q15" i="40"/>
  <c r="H32" i="40"/>
  <c r="Q32" i="40"/>
  <c r="G20" i="40"/>
  <c r="G28" i="40"/>
  <c r="G22" i="40"/>
  <c r="G31" i="40"/>
  <c r="H16" i="40"/>
  <c r="Q16" i="40"/>
  <c r="H23" i="40"/>
  <c r="Q23" i="40"/>
  <c r="H14" i="40"/>
  <c r="Q14" i="40"/>
  <c r="Q19" i="40"/>
  <c r="H19" i="40"/>
  <c r="H27" i="40"/>
  <c r="Q27" i="40"/>
  <c r="G36" i="40"/>
  <c r="G37" i="40"/>
  <c r="Q30" i="40"/>
  <c r="H30" i="40"/>
  <c r="Q12" i="40"/>
  <c r="H12" i="40"/>
  <c r="Q25" i="40"/>
  <c r="H25" i="40"/>
  <c r="Q24" i="40"/>
  <c r="H24" i="40"/>
  <c r="G13" i="40"/>
  <c r="G18" i="40"/>
  <c r="G26" i="40"/>
  <c r="G35" i="40"/>
  <c r="G29" i="40"/>
  <c r="P45" i="40"/>
  <c r="H35" i="40" l="1"/>
  <c r="Q35" i="40"/>
  <c r="Q31" i="40"/>
  <c r="H31" i="40"/>
  <c r="H26" i="40"/>
  <c r="Q26" i="40"/>
  <c r="H22" i="40"/>
  <c r="Q22" i="40"/>
  <c r="Q13" i="40"/>
  <c r="H13" i="40"/>
  <c r="Q37" i="40"/>
  <c r="H37" i="40"/>
  <c r="Q36" i="40"/>
  <c r="H36" i="40"/>
  <c r="Q18" i="40"/>
  <c r="H18" i="40"/>
  <c r="H28" i="40"/>
  <c r="Q28" i="40"/>
  <c r="H20" i="40"/>
  <c r="Q20" i="40"/>
  <c r="H29" i="40"/>
  <c r="Q29" i="40"/>
  <c r="L31" i="40"/>
  <c r="L25" i="40"/>
  <c r="L19" i="40"/>
  <c r="Q45" i="40" l="1"/>
</calcChain>
</file>

<file path=xl/sharedStrings.xml><?xml version="1.0" encoding="utf-8"?>
<sst xmlns="http://schemas.openxmlformats.org/spreadsheetml/2006/main" count="747" uniqueCount="64">
  <si>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</si>
  <si>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</si>
  <si>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</si>
  <si>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</si>
  <si>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</si>
  <si>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</si>
  <si>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</si>
  <si>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Registro</t>
  </si>
  <si>
    <t>Consumo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</si>
  <si>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</si>
  <si>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</si>
  <si>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</si>
  <si>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</si>
  <si>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</si>
  <si>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</si>
  <si>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</si>
  <si>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</si>
  <si>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</si>
  <si>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</si>
  <si>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</si>
  <si>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</si>
  <si>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</si>
  <si>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</si>
  <si>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</si>
  <si>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</si>
  <si>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</si>
  <si>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</si>
  <si>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</si>
  <si>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</si>
  <si>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</si>
  <si>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</si>
  <si>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</si>
  <si>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</si>
  <si>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06 de diciembre 2024</t>
  </si>
  <si>
    <t>07 de diciembre 2024</t>
  </si>
  <si>
    <t>08 de diciembre 2024</t>
  </si>
  <si>
    <t>09 de diciembre 2024</t>
  </si>
  <si>
    <t>11 de diciembre 2024</t>
  </si>
  <si>
    <t>14 de diciembre 2024</t>
  </si>
  <si>
    <t>12 de diciembre 2024</t>
  </si>
  <si>
    <t>10 de diciembre 2024</t>
  </si>
  <si>
    <t>13 de diciembre 2024</t>
  </si>
  <si>
    <t>15 de diciembre 2024</t>
  </si>
  <si>
    <t>16 de diciembre 2024</t>
  </si>
  <si>
    <t>17 de diciembre 2024</t>
  </si>
  <si>
    <t>18 de diciembre 2024</t>
  </si>
  <si>
    <t>19 de diciembre 2024</t>
  </si>
  <si>
    <t>20 de diciembre 2024</t>
  </si>
  <si>
    <t>21 de diciembre 2024</t>
  </si>
  <si>
    <t>22 de diciembre 2024</t>
  </si>
  <si>
    <t>23 de diciembre 2024</t>
  </si>
  <si>
    <t>24 de diciembre 2024</t>
  </si>
  <si>
    <t>25 de diciembre 2024</t>
  </si>
  <si>
    <t>26 de diciembre 2024</t>
  </si>
  <si>
    <t>27 de diciembre 2024</t>
  </si>
  <si>
    <t>28 de diciembre 2024</t>
  </si>
  <si>
    <t>29 de diciembre 2024</t>
  </si>
  <si>
    <t>30 de diciembre 2024</t>
  </si>
  <si>
    <t>31 de diciembre 2024</t>
  </si>
  <si>
    <t>Aporte 1 al 8 de Diciembre</t>
  </si>
  <si>
    <t>Aporte 9 al 15 de Diciembre</t>
  </si>
  <si>
    <t>Aporte 16 al 22 de Diciembre</t>
  </si>
  <si>
    <t>Aporte 23 al 29 de Diciembre</t>
  </si>
  <si>
    <t>Aporte 30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</si>
</sst>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8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6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0" fontId="1" fillId="7" borderId="62" xfId="0" applyFont="1" applyFill="1" applyBorder="1" applyAlignment="1">
      <alignment horizontal="center" vertic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1" xfId="0" applyBorder="1"/>
    <xf numFmtId="0" fontId="1" fillId="6" borderId="62" xfId="0" applyFont="1" applyFill="1" applyBorder="1" applyAlignment="1">
      <alignment horizontal="center" vertical="center"/>
    </xf>
    <xf numFmtId="0" fontId="1" fillId="6" borderId="61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0" fontId="1" fillId="6" borderId="62" xfId="0" applyFont="1" applyFill="1" applyBorder="1" applyAlignment="1" applyProtection="1">
      <alignment horizontal="center" vertical="center"/>
      <protection locked="0"/>
    </xf>
    <xf numFmtId="3" fontId="1" fillId="6" borderId="1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2" xfId="0" applyNumberFormat="1" applyFont="1" applyFill="1" applyBorder="1" applyAlignment="1" applyProtection="1">
      <alignment horizontal="center" vertical="center"/>
      <protection locked="0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9" fillId="5" borderId="0" xfId="0" applyFont="1" applyFill="1" applyBorder="1" applyAlignment="1">
      <alignment horizontal="center"/>
    </xf>
    <xf numFmtId="15" fontId="9" fillId="5" borderId="0" xfId="0" applyNumberFormat="1" applyFont="1" applyFill="1" applyBorder="1" applyAlignment="1">
      <alignment horizontal="center"/>
    </xf>
    <xf numFmtId="20" fontId="9" fillId="5" borderId="0" xfId="0" applyNumberFormat="1" applyFont="1" applyFill="1" applyBorder="1" applyAlignment="1">
      <alignment horizontal="center"/>
    </xf>
    <xf numFmtId="3" fontId="9" fillId="5" borderId="0" xfId="0" applyNumberFormat="1" applyFont="1" applyFill="1" applyBorder="1" applyAlignment="1">
      <alignment horizontal="center"/>
    </xf>
    <xf numFmtId="168" fontId="9" fillId="5" borderId="38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topLeftCell="A7" zoomScale="90" zoomScaleNormal="90" workbookViewId="0">
      <selection activeCell="L37" sqref="L37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1"/>
      <c r="L4" s="60"/>
      <c r="M4" s="1"/>
      <c r="N4" s="1"/>
      <c r="O4" s="60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60" t="s">
        <v>2</v>
      </c>
      <c r="D5" s="60"/>
      <c r="E5" s="60"/>
      <c r="F5" s="60"/>
      <c r="G5" s="60"/>
      <c r="H5" s="60"/>
      <c r="I5" s="1"/>
      <c r="J5" s="1"/>
      <c r="K5" s="1"/>
      <c r="L5" s="60"/>
      <c r="M5" s="1"/>
      <c r="N5" s="1"/>
      <c r="O5" s="60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"/>
      <c r="B8" s="1"/>
      <c r="C8" s="113" t="s">
        <v>4</v>
      </c>
      <c r="D8" s="113" t="s">
        <v>5</v>
      </c>
      <c r="E8" s="46" t="s">
        <v>6</v>
      </c>
      <c r="F8" s="113" t="s">
        <v>7</v>
      </c>
      <c r="G8" s="117" t="s">
        <v>8</v>
      </c>
      <c r="H8" s="118"/>
      <c r="I8" s="1"/>
      <c r="J8" s="1"/>
      <c r="K8" s="60" t="s">
        <v>9</v>
      </c>
      <c r="L8" s="64"/>
      <c r="M8" s="64"/>
      <c r="N8" s="64"/>
      <c r="O8" s="115" t="s">
        <v>10</v>
      </c>
      <c r="P8" s="113" t="s">
        <v>11</v>
      </c>
      <c r="Q8" s="115" t="s">
        <v>12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4"/>
      <c r="D9" s="114"/>
      <c r="E9" s="84" t="s">
        <v>13</v>
      </c>
      <c r="F9" s="114"/>
      <c r="G9" s="119"/>
      <c r="H9" s="120"/>
      <c r="I9" s="1"/>
      <c r="J9" s="1"/>
      <c r="K9" s="1"/>
      <c r="L9" s="64"/>
      <c r="M9" s="64"/>
      <c r="N9" s="64"/>
      <c r="O9" s="116"/>
      <c r="P9" s="114"/>
      <c r="Q9" s="116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81">
        <v>45626</v>
      </c>
      <c r="E10" s="82">
        <v>0.33333333333333331</v>
      </c>
      <c r="F10" s="83">
        <v>4063874</v>
      </c>
      <c r="G10" s="69" t="s">
        <v>14</v>
      </c>
      <c r="H10" s="69" t="s">
        <v>15</v>
      </c>
      <c r="I10" s="1"/>
      <c r="J10" s="1"/>
      <c r="K10" s="1"/>
      <c r="L10" s="64"/>
      <c r="M10" s="64"/>
      <c r="N10" s="64"/>
      <c r="O10" s="79" t="s">
        <v>15</v>
      </c>
      <c r="P10" s="46" t="s">
        <v>14</v>
      </c>
      <c r="Q10" s="79" t="s">
        <v>14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48">
        <v>45627</v>
      </c>
      <c r="E11" s="61">
        <v>0.33333333333333331</v>
      </c>
      <c r="F11" s="49">
        <f>'Día 1'!C16</f>
        <v>4066615</v>
      </c>
      <c r="G11" s="49">
        <f>F11-F10</f>
        <v>2741</v>
      </c>
      <c r="H11" s="50">
        <f>G11*1000/24/60/60</f>
        <v>31.724537037037035</v>
      </c>
      <c r="I11" s="1"/>
      <c r="J11" s="1"/>
      <c r="K11" s="110" t="s">
        <v>59</v>
      </c>
      <c r="L11" s="111"/>
      <c r="M11" s="112"/>
      <c r="O11" s="49">
        <v>30</v>
      </c>
      <c r="P11" s="49">
        <f>O11*60*60*24/1000</f>
        <v>2592</v>
      </c>
      <c r="Q11" s="49">
        <f>G11</f>
        <v>2741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48">
        <v>45628</v>
      </c>
      <c r="E12" s="61">
        <v>0.33333333333333331</v>
      </c>
      <c r="F12" s="49">
        <f>'Día 2'!C16</f>
        <v>4069335</v>
      </c>
      <c r="G12" s="49">
        <f t="shared" ref="G12:G41" si="0">F12-F11</f>
        <v>2720</v>
      </c>
      <c r="H12" s="50">
        <f t="shared" ref="H12:H41" si="1">G12*1000/24/60/60</f>
        <v>31.481481481481481</v>
      </c>
      <c r="I12" s="1"/>
      <c r="K12" s="62"/>
      <c r="L12" s="68">
        <f>SUM(G11:G18)</f>
        <v>22173</v>
      </c>
      <c r="M12" s="70" t="s">
        <v>14</v>
      </c>
      <c r="N12" s="67"/>
      <c r="O12" s="49">
        <v>30</v>
      </c>
      <c r="P12" s="49">
        <f t="shared" ref="P12:P39" si="2">O12*60*60*24/1000</f>
        <v>2592</v>
      </c>
      <c r="Q12" s="49">
        <f t="shared" ref="Q12:Q41" si="3">G12</f>
        <v>2720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48">
        <v>45629</v>
      </c>
      <c r="E13" s="61">
        <v>0.33333333333333331</v>
      </c>
      <c r="F13" s="49">
        <f>'Día 3'!C16</f>
        <v>4072040</v>
      </c>
      <c r="G13" s="49">
        <f t="shared" si="0"/>
        <v>2705</v>
      </c>
      <c r="H13" s="50">
        <f t="shared" si="1"/>
        <v>31.30787037037037</v>
      </c>
      <c r="I13" s="1"/>
      <c r="J13" s="1"/>
      <c r="K13" s="62"/>
      <c r="L13" s="73">
        <f>L12*1000/8/24/60/60</f>
        <v>32.078993055555557</v>
      </c>
      <c r="M13" s="73" t="s">
        <v>15</v>
      </c>
      <c r="N13" s="67"/>
      <c r="O13" s="49">
        <v>30</v>
      </c>
      <c r="P13" s="49">
        <f t="shared" si="2"/>
        <v>2592</v>
      </c>
      <c r="Q13" s="49">
        <f t="shared" si="3"/>
        <v>2705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48">
        <v>45630</v>
      </c>
      <c r="E14" s="61">
        <v>0.33333333333333331</v>
      </c>
      <c r="F14" s="49">
        <f>'Día 4'!C16</f>
        <v>4074756</v>
      </c>
      <c r="G14" s="49">
        <f t="shared" si="0"/>
        <v>2716</v>
      </c>
      <c r="H14" s="50">
        <f t="shared" si="1"/>
        <v>31.435185185185183</v>
      </c>
      <c r="I14" s="1"/>
      <c r="J14" s="1"/>
      <c r="K14" s="63"/>
      <c r="L14" s="71"/>
      <c r="M14" s="72"/>
      <c r="N14" s="67"/>
      <c r="O14" s="49">
        <v>30</v>
      </c>
      <c r="P14" s="49">
        <f t="shared" si="2"/>
        <v>2592</v>
      </c>
      <c r="Q14" s="49">
        <f t="shared" si="3"/>
        <v>2716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48">
        <v>45631</v>
      </c>
      <c r="E15" s="61">
        <v>0.33333333333333331</v>
      </c>
      <c r="F15" s="49">
        <f>'Día 5'!C16</f>
        <v>4077548</v>
      </c>
      <c r="G15" s="49">
        <f t="shared" si="0"/>
        <v>2792</v>
      </c>
      <c r="H15" s="50">
        <f t="shared" si="1"/>
        <v>32.314814814814817</v>
      </c>
      <c r="I15" s="1"/>
      <c r="J15" s="1"/>
      <c r="K15" s="1"/>
      <c r="L15" s="68"/>
      <c r="M15" s="66"/>
      <c r="N15" s="67"/>
      <c r="O15" s="49">
        <v>30</v>
      </c>
      <c r="P15" s="49">
        <f t="shared" si="2"/>
        <v>2592</v>
      </c>
      <c r="Q15" s="49">
        <f t="shared" si="3"/>
        <v>2792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48">
        <v>45632</v>
      </c>
      <c r="E16" s="61">
        <v>0.33333333333333331</v>
      </c>
      <c r="F16" s="49">
        <f>'DÍa 6'!C16</f>
        <v>4080355</v>
      </c>
      <c r="G16" s="49">
        <f t="shared" si="0"/>
        <v>2807</v>
      </c>
      <c r="H16" s="50">
        <f t="shared" si="1"/>
        <v>32.488425925925924</v>
      </c>
      <c r="I16" s="1"/>
      <c r="J16" s="1"/>
      <c r="K16" s="1"/>
      <c r="L16" s="68"/>
      <c r="M16" s="66"/>
      <c r="N16" s="67"/>
      <c r="O16" s="49">
        <v>30</v>
      </c>
      <c r="P16" s="49">
        <f t="shared" si="2"/>
        <v>2592</v>
      </c>
      <c r="Q16" s="49">
        <f t="shared" si="3"/>
        <v>2807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48">
        <v>45633</v>
      </c>
      <c r="E17" s="61">
        <v>0.33333333333333331</v>
      </c>
      <c r="F17" s="49">
        <f>'Día 7'!C16</f>
        <v>4083206</v>
      </c>
      <c r="G17" s="49">
        <f t="shared" si="0"/>
        <v>2851</v>
      </c>
      <c r="H17" s="50">
        <f t="shared" si="1"/>
        <v>32.997685185185183</v>
      </c>
      <c r="I17" s="1"/>
      <c r="J17" s="1"/>
      <c r="K17" s="110" t="s">
        <v>60</v>
      </c>
      <c r="L17" s="111"/>
      <c r="M17" s="112"/>
      <c r="N17" s="67"/>
      <c r="O17" s="49">
        <v>30</v>
      </c>
      <c r="P17" s="49">
        <f t="shared" si="2"/>
        <v>2592</v>
      </c>
      <c r="Q17" s="49">
        <f t="shared" si="3"/>
        <v>2851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48">
        <v>45634</v>
      </c>
      <c r="E18" s="61">
        <v>0.33333333333333331</v>
      </c>
      <c r="F18" s="49">
        <f>'Día 8'!C16</f>
        <v>4086047</v>
      </c>
      <c r="G18" s="49">
        <f t="shared" si="0"/>
        <v>2841</v>
      </c>
      <c r="H18" s="50">
        <f t="shared" si="1"/>
        <v>32.881944444444443</v>
      </c>
      <c r="I18" s="1"/>
      <c r="K18" s="62"/>
      <c r="L18" s="68">
        <f>SUM(G19:G25)</f>
        <v>19704</v>
      </c>
      <c r="M18" s="70" t="s">
        <v>14</v>
      </c>
      <c r="N18" s="67"/>
      <c r="O18" s="49">
        <v>30</v>
      </c>
      <c r="P18" s="49">
        <f t="shared" si="2"/>
        <v>2592</v>
      </c>
      <c r="Q18" s="49">
        <f t="shared" si="3"/>
        <v>2841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48">
        <v>45635</v>
      </c>
      <c r="E19" s="61">
        <v>0.33333333333333331</v>
      </c>
      <c r="F19" s="49">
        <f>'Día 9'!C16</f>
        <v>4088887</v>
      </c>
      <c r="G19" s="49">
        <f t="shared" si="0"/>
        <v>2840</v>
      </c>
      <c r="H19" s="50">
        <f t="shared" si="1"/>
        <v>32.870370370370367</v>
      </c>
      <c r="I19" s="1"/>
      <c r="J19" s="1"/>
      <c r="K19" s="62"/>
      <c r="L19" s="73">
        <f>L18*1000/7/24/60/60</f>
        <v>32.579365079365076</v>
      </c>
      <c r="M19" s="73" t="s">
        <v>15</v>
      </c>
      <c r="N19" s="67"/>
      <c r="O19" s="49">
        <v>30</v>
      </c>
      <c r="P19" s="49">
        <f t="shared" si="2"/>
        <v>2592</v>
      </c>
      <c r="Q19" s="49">
        <f t="shared" si="3"/>
        <v>2840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48">
        <v>45636</v>
      </c>
      <c r="E20" s="61">
        <v>0.33333333333333331</v>
      </c>
      <c r="F20" s="49">
        <f>'Día 10'!C16</f>
        <v>4091724</v>
      </c>
      <c r="G20" s="49">
        <f t="shared" si="0"/>
        <v>2837</v>
      </c>
      <c r="H20" s="50">
        <f t="shared" si="1"/>
        <v>32.835648148148145</v>
      </c>
      <c r="I20" s="1"/>
      <c r="J20" s="1"/>
      <c r="K20" s="63"/>
      <c r="L20" s="71"/>
      <c r="M20" s="72"/>
      <c r="N20" s="67"/>
      <c r="O20" s="49">
        <v>30</v>
      </c>
      <c r="P20" s="49">
        <f t="shared" si="2"/>
        <v>2592</v>
      </c>
      <c r="Q20" s="49">
        <f t="shared" si="3"/>
        <v>2837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48">
        <v>45637</v>
      </c>
      <c r="E21" s="61">
        <v>0.33333333333333331</v>
      </c>
      <c r="F21" s="49">
        <f>'Día 11'!C16</f>
        <v>4094550</v>
      </c>
      <c r="G21" s="49">
        <f t="shared" si="0"/>
        <v>2826</v>
      </c>
      <c r="H21" s="50">
        <f t="shared" si="1"/>
        <v>32.708333333333336</v>
      </c>
      <c r="I21" s="1"/>
      <c r="J21" s="1"/>
      <c r="K21" s="1"/>
      <c r="L21" s="65"/>
      <c r="M21" s="66"/>
      <c r="N21" s="67"/>
      <c r="O21" s="49">
        <v>30</v>
      </c>
      <c r="P21" s="49">
        <f t="shared" si="2"/>
        <v>2592</v>
      </c>
      <c r="Q21" s="49">
        <f t="shared" si="3"/>
        <v>2826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48">
        <v>45638</v>
      </c>
      <c r="E22" s="61">
        <v>0.33333333333333331</v>
      </c>
      <c r="F22" s="49">
        <f>'Día 12'!C16</f>
        <v>4097365</v>
      </c>
      <c r="G22" s="49">
        <f t="shared" si="0"/>
        <v>2815</v>
      </c>
      <c r="H22" s="50">
        <f t="shared" si="1"/>
        <v>32.581018518518519</v>
      </c>
      <c r="I22" s="1"/>
      <c r="J22" s="1"/>
      <c r="K22" s="1"/>
      <c r="L22" s="65"/>
      <c r="M22" s="66"/>
      <c r="N22" s="67"/>
      <c r="O22" s="49">
        <v>30</v>
      </c>
      <c r="P22" s="49">
        <f t="shared" si="2"/>
        <v>2592</v>
      </c>
      <c r="Q22" s="49">
        <f t="shared" si="3"/>
        <v>2815</v>
      </c>
      <c r="R22" s="1"/>
      <c r="S22" s="1" t="s">
        <v>16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48">
        <v>45639</v>
      </c>
      <c r="E23" s="61">
        <v>0.33333333333333331</v>
      </c>
      <c r="F23" s="49">
        <f>'Día 13'!C16</f>
        <v>4100151</v>
      </c>
      <c r="G23" s="49">
        <f t="shared" si="0"/>
        <v>2786</v>
      </c>
      <c r="H23" s="50">
        <f t="shared" si="1"/>
        <v>32.245370370370367</v>
      </c>
      <c r="I23" s="1"/>
      <c r="J23" s="1"/>
      <c r="K23" s="110" t="s">
        <v>61</v>
      </c>
      <c r="L23" s="111"/>
      <c r="M23" s="112"/>
      <c r="N23" s="67"/>
      <c r="O23" s="49">
        <v>30</v>
      </c>
      <c r="P23" s="49">
        <f t="shared" si="2"/>
        <v>2592</v>
      </c>
      <c r="Q23" s="49">
        <f t="shared" si="3"/>
        <v>2786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48">
        <v>45640</v>
      </c>
      <c r="E24" s="61">
        <v>0.33333333333333331</v>
      </c>
      <c r="F24" s="49">
        <f>'Día 14'!C16</f>
        <v>4102957</v>
      </c>
      <c r="G24" s="49">
        <f t="shared" si="0"/>
        <v>2806</v>
      </c>
      <c r="H24" s="50">
        <f t="shared" si="1"/>
        <v>32.476851851851855</v>
      </c>
      <c r="I24" s="1"/>
      <c r="K24" s="62"/>
      <c r="L24" s="68">
        <f>SUM(G26:G32)</f>
        <v>19436</v>
      </c>
      <c r="M24" s="70" t="s">
        <v>14</v>
      </c>
      <c r="N24" s="67"/>
      <c r="O24" s="49">
        <v>30</v>
      </c>
      <c r="P24" s="49">
        <f t="shared" si="2"/>
        <v>2592</v>
      </c>
      <c r="Q24" s="49">
        <f t="shared" si="3"/>
        <v>2806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48">
        <v>45641</v>
      </c>
      <c r="E25" s="61">
        <v>0.33333333333333331</v>
      </c>
      <c r="F25" s="49">
        <f>'Día 15'!C16</f>
        <v>4105751</v>
      </c>
      <c r="G25" s="49">
        <f t="shared" si="0"/>
        <v>2794</v>
      </c>
      <c r="H25" s="50">
        <f t="shared" si="1"/>
        <v>32.337962962962962</v>
      </c>
      <c r="I25" s="1"/>
      <c r="J25" s="1"/>
      <c r="K25" s="62"/>
      <c r="L25" s="73">
        <f>L24*1000/7/24/60/60</f>
        <v>32.136243386243386</v>
      </c>
      <c r="M25" s="73" t="s">
        <v>15</v>
      </c>
      <c r="N25" s="67"/>
      <c r="O25" s="49">
        <v>30</v>
      </c>
      <c r="P25" s="49">
        <f t="shared" si="2"/>
        <v>2592</v>
      </c>
      <c r="Q25" s="49">
        <f t="shared" si="3"/>
        <v>2794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48">
        <v>45642</v>
      </c>
      <c r="E26" s="61">
        <v>0.33333333333333331</v>
      </c>
      <c r="F26" s="49">
        <f>'Día 16'!C16</f>
        <v>4108553</v>
      </c>
      <c r="G26" s="49">
        <f t="shared" si="0"/>
        <v>2802</v>
      </c>
      <c r="H26" s="50">
        <f t="shared" si="1"/>
        <v>32.430555555555557</v>
      </c>
      <c r="I26" s="1"/>
      <c r="J26" s="1"/>
      <c r="K26" s="63"/>
      <c r="L26" s="71"/>
      <c r="M26" s="72"/>
      <c r="N26" s="67"/>
      <c r="O26" s="49">
        <v>30</v>
      </c>
      <c r="P26" s="49">
        <f t="shared" si="2"/>
        <v>2592</v>
      </c>
      <c r="Q26" s="49">
        <f t="shared" si="3"/>
        <v>2802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48">
        <v>45643</v>
      </c>
      <c r="E27" s="61">
        <v>0.33333333333333331</v>
      </c>
      <c r="F27" s="49">
        <f>'Día 17'!C16</f>
        <v>4111324</v>
      </c>
      <c r="G27" s="49">
        <f t="shared" si="0"/>
        <v>2771</v>
      </c>
      <c r="H27" s="50">
        <f t="shared" si="1"/>
        <v>32.07175925925926</v>
      </c>
      <c r="I27" s="1"/>
      <c r="J27" s="1"/>
      <c r="K27" s="1"/>
      <c r="L27" s="65"/>
      <c r="M27" s="66"/>
      <c r="N27" s="67"/>
      <c r="O27" s="49">
        <v>30</v>
      </c>
      <c r="P27" s="49">
        <f t="shared" si="2"/>
        <v>2592</v>
      </c>
      <c r="Q27" s="49">
        <f t="shared" si="3"/>
        <v>2771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48">
        <v>45644</v>
      </c>
      <c r="E28" s="61">
        <v>0.33333333333333331</v>
      </c>
      <c r="F28" s="49">
        <f>'Día 18'!C16</f>
        <v>4114146</v>
      </c>
      <c r="G28" s="49">
        <f t="shared" si="0"/>
        <v>2822</v>
      </c>
      <c r="H28" s="50">
        <f t="shared" si="1"/>
        <v>32.662037037037038</v>
      </c>
      <c r="I28" s="1"/>
      <c r="J28" s="1"/>
      <c r="K28" s="1"/>
      <c r="L28" s="65"/>
      <c r="M28" s="66"/>
      <c r="N28" s="67"/>
      <c r="O28" s="49">
        <v>30</v>
      </c>
      <c r="P28" s="49">
        <f t="shared" si="2"/>
        <v>2592</v>
      </c>
      <c r="Q28" s="49">
        <f t="shared" si="3"/>
        <v>2822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48">
        <v>45645</v>
      </c>
      <c r="E29" s="61">
        <v>0.33333333333333331</v>
      </c>
      <c r="F29" s="49">
        <f>'Día 19'!C16</f>
        <v>4116887</v>
      </c>
      <c r="G29" s="49">
        <f t="shared" si="0"/>
        <v>2741</v>
      </c>
      <c r="H29" s="50">
        <f t="shared" si="1"/>
        <v>31.724537037037035</v>
      </c>
      <c r="I29" s="1"/>
      <c r="J29" s="1"/>
      <c r="K29" s="110" t="s">
        <v>62</v>
      </c>
      <c r="L29" s="111"/>
      <c r="M29" s="112"/>
      <c r="N29" s="67"/>
      <c r="O29" s="49">
        <v>30</v>
      </c>
      <c r="P29" s="49">
        <f t="shared" si="2"/>
        <v>2592</v>
      </c>
      <c r="Q29" s="49">
        <f t="shared" si="3"/>
        <v>2741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48">
        <v>45646</v>
      </c>
      <c r="E30" s="61">
        <v>0.33333333333333331</v>
      </c>
      <c r="F30" s="49">
        <f>'Día 20'!C16</f>
        <v>4119663</v>
      </c>
      <c r="G30" s="49">
        <f t="shared" si="0"/>
        <v>2776</v>
      </c>
      <c r="H30" s="50">
        <f t="shared" si="1"/>
        <v>32.129629629629633</v>
      </c>
      <c r="I30" s="1"/>
      <c r="K30" s="62"/>
      <c r="L30" s="68">
        <f>SUM(G33:G39)</f>
        <v>19259</v>
      </c>
      <c r="M30" s="70" t="s">
        <v>14</v>
      </c>
      <c r="N30" s="67"/>
      <c r="O30" s="49">
        <v>30</v>
      </c>
      <c r="P30" s="49">
        <f t="shared" si="2"/>
        <v>2592</v>
      </c>
      <c r="Q30" s="49">
        <f t="shared" si="3"/>
        <v>2776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48">
        <v>45647</v>
      </c>
      <c r="E31" s="61">
        <v>0.33333333333333331</v>
      </c>
      <c r="F31" s="49">
        <f>'Día 21'!C16</f>
        <v>4122419</v>
      </c>
      <c r="G31" s="49">
        <f t="shared" si="0"/>
        <v>2756</v>
      </c>
      <c r="H31" s="50">
        <f t="shared" si="1"/>
        <v>31.898148148148149</v>
      </c>
      <c r="I31" s="1"/>
      <c r="J31" s="1"/>
      <c r="K31" s="62"/>
      <c r="L31" s="73">
        <f>L30*1000/7/24/60/60</f>
        <v>31.843584656084651</v>
      </c>
      <c r="M31" s="73" t="s">
        <v>15</v>
      </c>
      <c r="N31" s="67"/>
      <c r="O31" s="49">
        <v>30</v>
      </c>
      <c r="P31" s="49">
        <f t="shared" si="2"/>
        <v>2592</v>
      </c>
      <c r="Q31" s="49">
        <f t="shared" si="3"/>
        <v>2756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48">
        <v>45648</v>
      </c>
      <c r="E32" s="61">
        <v>0.33333333333333331</v>
      </c>
      <c r="F32" s="49">
        <f>'Día 22'!C16</f>
        <v>4125187</v>
      </c>
      <c r="G32" s="49">
        <f t="shared" si="0"/>
        <v>2768</v>
      </c>
      <c r="H32" s="50">
        <f t="shared" si="1"/>
        <v>32.037037037037038</v>
      </c>
      <c r="I32" s="1"/>
      <c r="J32" s="1"/>
      <c r="K32" s="63"/>
      <c r="L32" s="71"/>
      <c r="M32" s="72"/>
      <c r="N32" s="67"/>
      <c r="O32" s="49">
        <v>30</v>
      </c>
      <c r="P32" s="49">
        <f t="shared" si="2"/>
        <v>2592</v>
      </c>
      <c r="Q32" s="49">
        <f t="shared" si="3"/>
        <v>2768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48">
        <v>45649</v>
      </c>
      <c r="E33" s="61">
        <v>0.33333333333333331</v>
      </c>
      <c r="F33" s="49">
        <f>'Día 23'!C16</f>
        <v>4127986</v>
      </c>
      <c r="G33" s="49">
        <f t="shared" si="0"/>
        <v>2799</v>
      </c>
      <c r="H33" s="50">
        <f t="shared" si="1"/>
        <v>32.395833333333336</v>
      </c>
      <c r="I33" s="1"/>
      <c r="J33" s="1"/>
      <c r="K33" s="1"/>
      <c r="L33" s="65"/>
      <c r="M33" s="66"/>
      <c r="N33" s="67"/>
      <c r="O33" s="49">
        <v>30</v>
      </c>
      <c r="P33" s="49">
        <f t="shared" si="2"/>
        <v>2592</v>
      </c>
      <c r="Q33" s="49">
        <f t="shared" si="3"/>
        <v>2799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48">
        <v>45650</v>
      </c>
      <c r="E34" s="61">
        <v>0.33333333333333331</v>
      </c>
      <c r="F34" s="49">
        <f>'Día 24'!C16</f>
        <v>4130792</v>
      </c>
      <c r="G34" s="49">
        <f t="shared" si="0"/>
        <v>2806</v>
      </c>
      <c r="H34" s="50">
        <f t="shared" si="1"/>
        <v>32.476851851851855</v>
      </c>
      <c r="I34" s="1"/>
      <c r="J34" s="1"/>
      <c r="K34" s="1"/>
      <c r="L34" s="65"/>
      <c r="M34" s="66"/>
      <c r="N34" s="67"/>
      <c r="O34" s="49">
        <v>30</v>
      </c>
      <c r="P34" s="49">
        <f t="shared" si="2"/>
        <v>2592</v>
      </c>
      <c r="Q34" s="49">
        <f t="shared" si="3"/>
        <v>2806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48">
        <v>45651</v>
      </c>
      <c r="E35" s="61">
        <v>0.33333333333333331</v>
      </c>
      <c r="F35" s="49">
        <f>'Día 25'!C16</f>
        <v>4133569</v>
      </c>
      <c r="G35" s="49">
        <f t="shared" si="0"/>
        <v>2777</v>
      </c>
      <c r="H35" s="50">
        <f t="shared" si="1"/>
        <v>32.141203703703702</v>
      </c>
      <c r="I35" s="1"/>
      <c r="J35" s="1"/>
      <c r="K35" s="110" t="s">
        <v>63</v>
      </c>
      <c r="L35" s="111"/>
      <c r="M35" s="112"/>
      <c r="N35" s="67"/>
      <c r="O35" s="49">
        <v>30</v>
      </c>
      <c r="P35" s="49">
        <f t="shared" si="2"/>
        <v>2592</v>
      </c>
      <c r="Q35" s="49">
        <f t="shared" si="3"/>
        <v>2777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48">
        <v>45652</v>
      </c>
      <c r="E36" s="61">
        <v>0.33333333333333331</v>
      </c>
      <c r="F36" s="49">
        <f>'Día 26'!C16</f>
        <v>4136294</v>
      </c>
      <c r="G36" s="49">
        <f t="shared" si="0"/>
        <v>2725</v>
      </c>
      <c r="H36" s="50">
        <f t="shared" si="1"/>
        <v>31.539351851851851</v>
      </c>
      <c r="I36" s="1"/>
      <c r="K36" s="62"/>
      <c r="L36" s="68">
        <f>SUM(G40:G41)</f>
        <v>5401</v>
      </c>
      <c r="M36" s="70" t="s">
        <v>14</v>
      </c>
      <c r="N36" s="67"/>
      <c r="O36" s="49">
        <v>30</v>
      </c>
      <c r="P36" s="49">
        <f t="shared" si="2"/>
        <v>2592</v>
      </c>
      <c r="Q36" s="49">
        <f t="shared" si="3"/>
        <v>2725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48">
        <v>45653</v>
      </c>
      <c r="E37" s="61">
        <v>0.33333333333333331</v>
      </c>
      <c r="F37" s="49">
        <f>'Día 27'!C16</f>
        <v>4139010</v>
      </c>
      <c r="G37" s="49">
        <f t="shared" si="0"/>
        <v>2716</v>
      </c>
      <c r="H37" s="50">
        <f t="shared" si="1"/>
        <v>31.435185185185183</v>
      </c>
      <c r="I37" s="1"/>
      <c r="J37" s="1"/>
      <c r="K37" s="62"/>
      <c r="L37" s="73">
        <f>L36*1000/2/24/60/60</f>
        <v>31.255787037037035</v>
      </c>
      <c r="M37" s="73" t="s">
        <v>15</v>
      </c>
      <c r="N37" s="67"/>
      <c r="O37" s="49">
        <v>30</v>
      </c>
      <c r="P37" s="49">
        <f t="shared" si="2"/>
        <v>2592</v>
      </c>
      <c r="Q37" s="49">
        <f t="shared" si="3"/>
        <v>2716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48">
        <v>45654</v>
      </c>
      <c r="E38" s="61">
        <v>0.33333333333333331</v>
      </c>
      <c r="F38" s="49">
        <f>'Día 28'!C16</f>
        <v>4141733</v>
      </c>
      <c r="G38" s="49">
        <f t="shared" si="0"/>
        <v>2723</v>
      </c>
      <c r="H38" s="50">
        <f t="shared" si="1"/>
        <v>31.516203703703702</v>
      </c>
      <c r="I38" s="1"/>
      <c r="J38" s="1"/>
      <c r="K38" s="63"/>
      <c r="L38" s="71"/>
      <c r="M38" s="72"/>
      <c r="N38" s="67"/>
      <c r="O38" s="49">
        <v>30</v>
      </c>
      <c r="P38" s="49">
        <f t="shared" si="2"/>
        <v>2592</v>
      </c>
      <c r="Q38" s="49">
        <f t="shared" si="3"/>
        <v>2723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7">
        <v>29</v>
      </c>
      <c r="D39" s="48">
        <v>45655</v>
      </c>
      <c r="E39" s="61">
        <v>0.33333333333333331</v>
      </c>
      <c r="F39" s="49">
        <f>'Día 29'!C16</f>
        <v>4144446</v>
      </c>
      <c r="G39" s="49">
        <f t="shared" si="0"/>
        <v>2713</v>
      </c>
      <c r="H39" s="50">
        <f t="shared" si="1"/>
        <v>31.400462962962965</v>
      </c>
      <c r="I39" s="1"/>
      <c r="J39" s="1"/>
      <c r="K39" s="1"/>
      <c r="L39" s="65"/>
      <c r="M39" s="66"/>
      <c r="N39" s="67"/>
      <c r="O39" s="49">
        <v>30</v>
      </c>
      <c r="P39" s="49">
        <f t="shared" si="2"/>
        <v>2592</v>
      </c>
      <c r="Q39" s="49">
        <f t="shared" si="3"/>
        <v>2713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7">
        <v>30</v>
      </c>
      <c r="D40" s="48">
        <v>45656</v>
      </c>
      <c r="E40" s="61">
        <v>0.33333333333333298</v>
      </c>
      <c r="F40" s="49">
        <f>'Día 30'!C16</f>
        <v>4147135</v>
      </c>
      <c r="G40" s="49">
        <f t="shared" si="0"/>
        <v>2689</v>
      </c>
      <c r="H40" s="50">
        <f t="shared" si="1"/>
        <v>31.122685185185183</v>
      </c>
      <c r="I40" s="1"/>
      <c r="J40" s="1"/>
      <c r="K40" s="1"/>
      <c r="L40" s="65"/>
      <c r="M40" s="66"/>
      <c r="N40" s="67"/>
      <c r="O40" s="49">
        <v>30</v>
      </c>
      <c r="P40" s="49">
        <f t="shared" ref="P40" si="4">O40*60*60*24/1000</f>
        <v>2592</v>
      </c>
      <c r="Q40" s="49">
        <f t="shared" si="3"/>
        <v>2689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47">
        <v>31</v>
      </c>
      <c r="D41" s="48">
        <v>45657</v>
      </c>
      <c r="E41" s="61">
        <v>0.33333333333333298</v>
      </c>
      <c r="F41" s="49">
        <f>'Día 31'!C16</f>
        <v>4149847</v>
      </c>
      <c r="G41" s="49">
        <f t="shared" si="0"/>
        <v>2712</v>
      </c>
      <c r="H41" s="50">
        <f t="shared" si="1"/>
        <v>31.388888888888889</v>
      </c>
      <c r="I41" s="1"/>
      <c r="J41" s="1"/>
      <c r="K41" s="1"/>
      <c r="L41" s="1"/>
      <c r="M41" s="1"/>
      <c r="N41" s="67"/>
      <c r="O41" s="49">
        <v>30</v>
      </c>
      <c r="P41" s="49">
        <f t="shared" ref="P41" si="5">O41*60*60*24/1000</f>
        <v>2592</v>
      </c>
      <c r="Q41" s="49">
        <f t="shared" si="3"/>
        <v>2712</v>
      </c>
      <c r="R41" s="1"/>
      <c r="S41" s="1"/>
      <c r="T41" s="1"/>
      <c r="U41" s="1"/>
      <c r="V41" s="1"/>
      <c r="W41" s="1"/>
    </row>
    <row r="42" spans="1:23" x14ac:dyDescent="0.35">
      <c r="A42" s="1"/>
      <c r="B42" s="1"/>
      <c r="C42" s="149"/>
      <c r="D42" s="150"/>
      <c r="E42" s="151"/>
      <c r="F42" s="152"/>
      <c r="G42" s="153">
        <f>(AVERAGE(G11:G41)-2592)/2592</f>
        <v>6.9954699322978958E-2</v>
      </c>
      <c r="H42" s="153">
        <f>(AVERAGE(H11:H41)-30)/30</f>
        <v>6.9954699322979028E-2</v>
      </c>
      <c r="I42" s="1"/>
      <c r="J42" s="1"/>
      <c r="K42" s="1"/>
      <c r="L42" s="1"/>
      <c r="M42" s="1"/>
      <c r="N42" s="67"/>
      <c r="O42" s="67"/>
      <c r="P42" s="67"/>
      <c r="Q42" s="67"/>
      <c r="R42" s="1"/>
      <c r="S42" s="1"/>
      <c r="T42" s="1"/>
      <c r="U42" s="1"/>
      <c r="V42" s="1"/>
      <c r="W42" s="1"/>
    </row>
    <row r="43" spans="1:23" x14ac:dyDescent="0.35">
      <c r="A43" s="1"/>
      <c r="B43" s="1"/>
      <c r="C43" s="51"/>
      <c r="D43" s="52"/>
      <c r="E43" s="52"/>
      <c r="F43" s="52"/>
      <c r="G43" s="52"/>
      <c r="H43" s="5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thickBot="1" x14ac:dyDescent="0.4">
      <c r="A44" s="1"/>
      <c r="B44" s="1"/>
      <c r="C44" s="54"/>
      <c r="D44" s="58" t="s">
        <v>19</v>
      </c>
      <c r="E44" s="58"/>
      <c r="F44" s="58"/>
      <c r="G44" s="87">
        <f>(F41-F10)*1000/31/24/60/60</f>
        <v>32.098640979689364</v>
      </c>
      <c r="H44" s="59" t="s">
        <v>20</v>
      </c>
      <c r="I44" s="1"/>
      <c r="J44" s="1"/>
      <c r="K44" s="1"/>
      <c r="L44" s="1"/>
      <c r="M44" s="60"/>
      <c r="N44" s="108" t="s">
        <v>17</v>
      </c>
      <c r="O44" s="77" t="s">
        <v>18</v>
      </c>
      <c r="P44" s="76">
        <f>SUM(P11:P41)</f>
        <v>80352</v>
      </c>
      <c r="Q44" s="76">
        <f>SUM(Q11:Q41)</f>
        <v>85973</v>
      </c>
      <c r="R44" s="60" t="s">
        <v>22</v>
      </c>
      <c r="S44" s="1"/>
      <c r="T44" s="1"/>
      <c r="U44" s="1"/>
      <c r="V44" s="1"/>
      <c r="W44" s="1"/>
    </row>
    <row r="45" spans="1:23" ht="15" thickBot="1" x14ac:dyDescent="0.4">
      <c r="A45" s="1"/>
      <c r="B45" s="1"/>
      <c r="C45" s="55"/>
      <c r="D45" s="56"/>
      <c r="E45" s="56"/>
      <c r="F45" s="56"/>
      <c r="G45" s="56"/>
      <c r="H45" s="57"/>
      <c r="I45" s="1"/>
      <c r="J45" s="1"/>
      <c r="K45" s="1"/>
      <c r="L45" s="1"/>
      <c r="M45" s="1"/>
      <c r="N45" s="109"/>
      <c r="O45" s="78" t="s">
        <v>21</v>
      </c>
      <c r="P45" s="93">
        <f>P44*1000/31/24/60/60</f>
        <v>30</v>
      </c>
      <c r="Q45" s="95">
        <f>Q44*1000/31/24/60/60</f>
        <v>32.098640979689364</v>
      </c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60" t="s">
        <v>24</v>
      </c>
      <c r="E47" s="1"/>
      <c r="F47" s="1"/>
      <c r="G47" s="1"/>
      <c r="H47" s="1"/>
      <c r="I47" s="1"/>
      <c r="J47" s="1"/>
      <c r="K47" s="1"/>
      <c r="L47" s="1"/>
      <c r="M47" s="1"/>
      <c r="N47" s="74" t="s">
        <v>23</v>
      </c>
      <c r="O47" s="75" t="s">
        <v>14</v>
      </c>
      <c r="P47" s="75"/>
      <c r="Q47" s="86">
        <f>Q44-P44</f>
        <v>5621</v>
      </c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88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35">
      <c r="N57" s="1"/>
      <c r="O57" s="1"/>
      <c r="P57" s="1"/>
      <c r="Q57" s="1"/>
    </row>
  </sheetData>
  <mergeCells count="13">
    <mergeCell ref="F8:F9"/>
    <mergeCell ref="D8:D9"/>
    <mergeCell ref="C8:C9"/>
    <mergeCell ref="P8:P9"/>
    <mergeCell ref="Q8:Q9"/>
    <mergeCell ref="O8:O9"/>
    <mergeCell ref="G8:H9"/>
    <mergeCell ref="N44:N45"/>
    <mergeCell ref="K11:M11"/>
    <mergeCell ref="K17:M17"/>
    <mergeCell ref="K29:M29"/>
    <mergeCell ref="K23:M23"/>
    <mergeCell ref="K35:M3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zoomScale="85" zoomScaleNormal="85" zoomScalePageLayoutView="70" workbookViewId="0">
      <selection activeCell="D8" sqref="D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8'!C26</f>
        <v>4087218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4088887</v>
      </c>
      <c r="D16" s="40">
        <f>+C16-C8</f>
        <v>1669</v>
      </c>
      <c r="E16" s="96">
        <f>+D16*1000/14/3600</f>
        <v>33.115079365079367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4089498</v>
      </c>
      <c r="D21" s="40">
        <f>+C21-C16</f>
        <v>611</v>
      </c>
      <c r="E21" s="96">
        <f>+D21*1000/5/3600</f>
        <v>33.944444444444443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4090067</v>
      </c>
      <c r="D26" s="40">
        <f>+C26-C21</f>
        <v>569</v>
      </c>
      <c r="E26" s="96">
        <f>+D26*1000/5/3600</f>
        <v>31.611111111111111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9'!C26</f>
        <v>4090067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80">
        <v>0.33333333333333298</v>
      </c>
      <c r="C16" s="85">
        <v>4091724</v>
      </c>
      <c r="D16" s="40">
        <f>+C16-C8</f>
        <v>1657</v>
      </c>
      <c r="E16" s="96">
        <f>+D16*1000/14/3600</f>
        <v>32.876984126984127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4092307</v>
      </c>
      <c r="D21" s="40">
        <f>+C21-C16</f>
        <v>583</v>
      </c>
      <c r="E21" s="96">
        <f>+D21*1000/5/3600</f>
        <v>32.388888888888886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4092901</v>
      </c>
      <c r="D26" s="40">
        <f>+C26-C21</f>
        <v>594</v>
      </c>
      <c r="E26" s="96">
        <f>+D26*1000/5/3600</f>
        <v>33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10'!C26</f>
        <v>4092901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4094550</v>
      </c>
      <c r="D16" s="40">
        <f>+C16-C8</f>
        <v>1649</v>
      </c>
      <c r="E16" s="96">
        <f>+D16*1000/14/3600</f>
        <v>32.718253968253968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4095132</v>
      </c>
      <c r="D21" s="40">
        <f>+C21-C16</f>
        <v>582</v>
      </c>
      <c r="E21" s="96">
        <f>+D21*1000/5/3600</f>
        <v>32.333333333333336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4095717</v>
      </c>
      <c r="D26" s="40">
        <f>+C26-C21</f>
        <v>585</v>
      </c>
      <c r="E26" s="96">
        <f>+D26*1000/5/3600</f>
        <v>32.5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zoomScale="85" zoomScaleNormal="85" zoomScalePageLayoutView="70" workbookViewId="0">
      <selection activeCell="B10" sqref="B1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11'!C26</f>
        <v>4095717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4097365</v>
      </c>
      <c r="D16" s="40">
        <f>+C16-C8</f>
        <v>1648</v>
      </c>
      <c r="E16" s="96">
        <f>+D16*1000/14/3600</f>
        <v>32.698412698412696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4097957</v>
      </c>
      <c r="D21" s="40">
        <f>+C21-C16</f>
        <v>592</v>
      </c>
      <c r="E21" s="96">
        <f>+D21*1000/5/3600</f>
        <v>32.888888888888886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4098597</v>
      </c>
      <c r="D26" s="40">
        <f>+C26-C21</f>
        <v>640</v>
      </c>
      <c r="E26" s="96">
        <f>+D26*1000/5/3600</f>
        <v>35.555555555555557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12'!C26</f>
        <v>4098597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4100151</v>
      </c>
      <c r="D16" s="40">
        <f>+C16-C8</f>
        <v>1554</v>
      </c>
      <c r="E16" s="96">
        <f>+D16*1000/14/3600</f>
        <v>30.833333333333332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4100746</v>
      </c>
      <c r="D21" s="40">
        <f>+C21-C16</f>
        <v>595</v>
      </c>
      <c r="E21" s="96">
        <f>+D21*1000/5/3600</f>
        <v>33.055555555555557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4101330</v>
      </c>
      <c r="D26" s="40">
        <f>+C26-C21</f>
        <v>584</v>
      </c>
      <c r="E26" s="96">
        <f>+D26*1000/5/3600</f>
        <v>32.444444444444443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zoomScale="85" zoomScaleNormal="85" zoomScalePageLayoutView="70" workbookViewId="0">
      <selection activeCell="B11" sqref="B1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13'!C26</f>
        <v>4101330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4102957</v>
      </c>
      <c r="D16" s="40">
        <f>+C16-C8</f>
        <v>1627</v>
      </c>
      <c r="E16" s="96">
        <f>+D16*1000/14/3600</f>
        <v>32.281746031746032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4103566</v>
      </c>
      <c r="D21" s="40">
        <f>+C21-C16</f>
        <v>609</v>
      </c>
      <c r="E21" s="96">
        <f>+D21*1000/5/3600</f>
        <v>33.833333333333336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4104127</v>
      </c>
      <c r="D26" s="40">
        <f>+C26-C21</f>
        <v>561</v>
      </c>
      <c r="E26" s="96">
        <f>+D26*1000/5/3600</f>
        <v>31.166666666666668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13" zoomScale="85" zoomScaleNormal="85" zoomScalePageLayoutView="70" workbookViewId="0">
      <selection activeCell="F28" sqref="F2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14'!C26</f>
        <v>4104127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4105751</v>
      </c>
      <c r="D16" s="40">
        <f>+C16-C8</f>
        <v>1624</v>
      </c>
      <c r="E16" s="96">
        <f>+D16*1000/14/3600</f>
        <v>32.222222222222221</v>
      </c>
      <c r="F16" s="41" t="s">
        <v>16</v>
      </c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4106335</v>
      </c>
      <c r="D21" s="40">
        <f>+C21-C16</f>
        <v>584</v>
      </c>
      <c r="E21" s="96">
        <f>+D21*1000/5/3600</f>
        <v>32.444444444444443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4106926</v>
      </c>
      <c r="D26" s="40">
        <f>+C26-C21</f>
        <v>591</v>
      </c>
      <c r="E26" s="96">
        <f>+D26*1000/5/3600</f>
        <v>32.833333333333336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13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15'!C26</f>
        <v>4106926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4108553</v>
      </c>
      <c r="D16" s="40">
        <f>+C16-C8</f>
        <v>1627</v>
      </c>
      <c r="E16" s="96">
        <f>+D16*1000/14/3600</f>
        <v>32.281746031746032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4109104</v>
      </c>
      <c r="D21" s="40">
        <f>+C21-C16</f>
        <v>551</v>
      </c>
      <c r="E21" s="96">
        <f>+D21*1000/5/3600</f>
        <v>30.611111111111111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4109655</v>
      </c>
      <c r="D26" s="40">
        <f>+C26-C21</f>
        <v>551</v>
      </c>
      <c r="E26" s="96">
        <f>+D26*1000/5/3600</f>
        <v>30.611111111111111</v>
      </c>
      <c r="F26" s="41" t="s">
        <v>16</v>
      </c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16'!C26</f>
        <v>4109655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4111324</v>
      </c>
      <c r="D16" s="40">
        <f>+C16-C8</f>
        <v>1669</v>
      </c>
      <c r="E16" s="96">
        <f>+D16*1000/14/3600</f>
        <v>33.115079365079367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4111921</v>
      </c>
      <c r="D21" s="40">
        <f>+C21-C16</f>
        <v>597</v>
      </c>
      <c r="E21" s="96">
        <f>+D21*1000/5/3600</f>
        <v>33.166666666666664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4112521</v>
      </c>
      <c r="D26" s="40">
        <f>+C26-C21</f>
        <v>600</v>
      </c>
      <c r="E26" s="96">
        <f>+D26*1000/5/3600</f>
        <v>33.333333333333336</v>
      </c>
      <c r="F26" s="45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7" zoomScale="85" zoomScaleNormal="85" zoomScalePageLayoutView="70" workbookViewId="0">
      <selection activeCell="F22" sqref="F22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17'!C26</f>
        <v>4112521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4114146</v>
      </c>
      <c r="D16" s="40">
        <f>+C16-C8</f>
        <v>1625</v>
      </c>
      <c r="E16" s="96">
        <f>+D16*1000/14/3600</f>
        <v>32.242063492063494</v>
      </c>
      <c r="F16" s="41"/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4114694</v>
      </c>
      <c r="D21" s="40">
        <f>+C21-C16</f>
        <v>548</v>
      </c>
      <c r="E21" s="96">
        <f>+D21*1000/5/3600</f>
        <v>30.444444444444443</v>
      </c>
      <c r="F21" s="41"/>
      <c r="G21" s="134" t="s">
        <v>16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4115284</v>
      </c>
      <c r="D26" s="40">
        <f>+C26-C21</f>
        <v>590</v>
      </c>
      <c r="E26" s="96">
        <f>+D26*1000/5/3600</f>
        <v>32.777777777777779</v>
      </c>
      <c r="F26" s="41" t="s">
        <v>16</v>
      </c>
      <c r="G26" s="134" t="s">
        <v>16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45627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38">
        <v>4065020</v>
      </c>
      <c r="D8" s="28"/>
      <c r="E8" s="28"/>
      <c r="F8" s="8"/>
      <c r="G8" s="138"/>
      <c r="H8" s="139"/>
      <c r="I8" s="29"/>
      <c r="J8" s="29" t="s">
        <v>16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16</v>
      </c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21" t="s">
        <v>16</v>
      </c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4066615</v>
      </c>
      <c r="D16" s="40">
        <f>+C16-C8</f>
        <v>1595</v>
      </c>
      <c r="E16" s="96">
        <f>+D16*1000/14/3600</f>
        <v>31.646825396825399</v>
      </c>
      <c r="F16" s="41"/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16</v>
      </c>
      <c r="G17" s="121" t="s">
        <v>16</v>
      </c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16</v>
      </c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4067160</v>
      </c>
      <c r="D21" s="40">
        <f>+C21-C16</f>
        <v>545</v>
      </c>
      <c r="E21" s="96">
        <f>+D21*1000/5/3600</f>
        <v>30.277777777777779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21" t="s">
        <v>16</v>
      </c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4067748</v>
      </c>
      <c r="D26" s="40">
        <f>+C26-C21</f>
        <v>588</v>
      </c>
      <c r="E26" s="96">
        <f>+D26*1000/5/3600</f>
        <v>32.666666666666664</v>
      </c>
      <c r="F26" s="41" t="s">
        <v>16</v>
      </c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ref="E28:E32" si="2">+D28*1000/3600</f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2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2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2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2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7:H7"/>
    <mergeCell ref="G8:H8"/>
    <mergeCell ref="B2:C3"/>
    <mergeCell ref="G9:H9"/>
    <mergeCell ref="G10:H10"/>
    <mergeCell ref="G18:H18"/>
    <mergeCell ref="G29:H29"/>
    <mergeCell ref="G30:H30"/>
    <mergeCell ref="G11:H11"/>
    <mergeCell ref="G12:H12"/>
    <mergeCell ref="G13:H13"/>
    <mergeCell ref="G14:H14"/>
    <mergeCell ref="G15:H15"/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13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18'!C26</f>
        <v>4115284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4116887</v>
      </c>
      <c r="D16" s="40">
        <f>+C16-C8</f>
        <v>1603</v>
      </c>
      <c r="E16" s="96">
        <f>+D16*1000/14/3600</f>
        <v>31.805555555555557</v>
      </c>
      <c r="F16" s="41"/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4117464</v>
      </c>
      <c r="D21" s="40">
        <f>+C21-C16</f>
        <v>577</v>
      </c>
      <c r="E21" s="96">
        <f>+D21*1000/5/3600</f>
        <v>32.055555555555557</v>
      </c>
      <c r="F21" s="41"/>
      <c r="G21" s="134" t="s">
        <v>16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4118038</v>
      </c>
      <c r="D26" s="40">
        <f>+C26-C21</f>
        <v>574</v>
      </c>
      <c r="E26" s="96">
        <f>+D26*1000/5/3600</f>
        <v>31.888888888888889</v>
      </c>
      <c r="F26" s="41"/>
      <c r="G26" s="134" t="s">
        <v>16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4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19'!C26</f>
        <v>4118038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4119663</v>
      </c>
      <c r="D16" s="40">
        <f>+C16-C8</f>
        <v>1625</v>
      </c>
      <c r="E16" s="96">
        <f>+D16*1000/14/3600</f>
        <v>32.242063492063494</v>
      </c>
      <c r="F16" s="41"/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4120233</v>
      </c>
      <c r="D21" s="40">
        <f>+C21-C16</f>
        <v>570</v>
      </c>
      <c r="E21" s="96">
        <f>+D21*1000/5/3600</f>
        <v>31.666666666666668</v>
      </c>
      <c r="F21" s="41"/>
      <c r="G21" s="134" t="s">
        <v>16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4120811</v>
      </c>
      <c r="D26" s="40">
        <f>+C26-C21</f>
        <v>578</v>
      </c>
      <c r="E26" s="96">
        <f>+D26*1000/5/3600</f>
        <v>32.111111111111114</v>
      </c>
      <c r="F26" s="41"/>
      <c r="G26" s="134" t="s">
        <v>16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7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20'!C26</f>
        <v>4120811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4122419</v>
      </c>
      <c r="D16" s="40">
        <f>+C16-C8</f>
        <v>1608</v>
      </c>
      <c r="E16" s="96">
        <f>+D16*1000/14/3600</f>
        <v>31.904761904761905</v>
      </c>
      <c r="F16" s="41"/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4123016</v>
      </c>
      <c r="D21" s="40">
        <f>+C21-C16</f>
        <v>597</v>
      </c>
      <c r="E21" s="96">
        <f>+D21*1000/5/3600</f>
        <v>33.166666666666664</v>
      </c>
      <c r="F21" s="41"/>
      <c r="G21" s="134" t="s">
        <v>16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4123580</v>
      </c>
      <c r="D26" s="40">
        <f>+C26-C21</f>
        <v>564</v>
      </c>
      <c r="E26" s="96">
        <f>+D26*1000/5/3600</f>
        <v>31.333333333333332</v>
      </c>
      <c r="F26" s="41"/>
      <c r="G26" s="134" t="s">
        <v>16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21'!C26</f>
        <v>4123580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4125187</v>
      </c>
      <c r="D16" s="40">
        <f>+C16-C8</f>
        <v>1607</v>
      </c>
      <c r="E16" s="96">
        <f>+D16*1000/14/3600</f>
        <v>31.884920634920636</v>
      </c>
      <c r="F16" s="41"/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4125772</v>
      </c>
      <c r="D21" s="40">
        <f>+C21-C16</f>
        <v>585</v>
      </c>
      <c r="E21" s="96">
        <f>+D21*1000/5/3600</f>
        <v>32.5</v>
      </c>
      <c r="F21" s="41"/>
      <c r="G21" s="134" t="s">
        <v>16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4126366</v>
      </c>
      <c r="D26" s="40">
        <f>+C26-C21</f>
        <v>594</v>
      </c>
      <c r="E26" s="96">
        <f>+D26*1000/5/3600</f>
        <v>33</v>
      </c>
      <c r="F26" s="41"/>
      <c r="G26" s="134" t="s">
        <v>16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22'!C26</f>
        <v>4126366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4127986</v>
      </c>
      <c r="D16" s="40">
        <f>+C16-C8</f>
        <v>1620</v>
      </c>
      <c r="E16" s="96">
        <f>+D16*1000/14/3600</f>
        <v>32.142857142857139</v>
      </c>
      <c r="F16" s="45"/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4128578</v>
      </c>
      <c r="D21" s="40">
        <f>+C21-C16</f>
        <v>592</v>
      </c>
      <c r="E21" s="96">
        <f>+D21*1000/5/3600</f>
        <v>32.888888888888886</v>
      </c>
      <c r="F21" s="41"/>
      <c r="G21" s="134" t="s">
        <v>16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4129162</v>
      </c>
      <c r="D26" s="40">
        <f>+C26-C21</f>
        <v>584</v>
      </c>
      <c r="E26" s="96">
        <f>+D26*1000/5/3600</f>
        <v>32.444444444444443</v>
      </c>
      <c r="F26" s="41"/>
      <c r="G26" s="134" t="s">
        <v>16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7"/>
  <sheetViews>
    <sheetView showGridLines="0" showWhiteSpace="0" topLeftCell="A10" zoomScale="85" zoomScaleNormal="85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51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23'!C26</f>
        <v>4129162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4130792</v>
      </c>
      <c r="D16" s="40">
        <f>+C16-C8</f>
        <v>1630</v>
      </c>
      <c r="E16" s="96">
        <f>+D16*1000/14/3600</f>
        <v>32.341269841269842</v>
      </c>
      <c r="F16" s="41"/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4131363</v>
      </c>
      <c r="D21" s="40">
        <f>+C21-C16</f>
        <v>571</v>
      </c>
      <c r="E21" s="96">
        <f>+D21*1000/5/3600</f>
        <v>31.722222222222221</v>
      </c>
      <c r="F21" s="41"/>
      <c r="G21" s="134" t="s">
        <v>16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4131951</v>
      </c>
      <c r="D26" s="40">
        <f>+C26-C21</f>
        <v>588</v>
      </c>
      <c r="E26" s="96">
        <f>+D26*1000/5/3600</f>
        <v>32.666666666666664</v>
      </c>
      <c r="F26" s="41"/>
      <c r="G26" s="134" t="s">
        <v>16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  <row r="47" spans="2:15" x14ac:dyDescent="0.35">
      <c r="C47">
        <v>4131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10" zoomScale="85" zoomScaleNormal="85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52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24'!C26</f>
        <v>4131951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4133569</v>
      </c>
      <c r="D16" s="40">
        <f>+C16-C8</f>
        <v>1618</v>
      </c>
      <c r="E16" s="96">
        <f>+D16*1000/14/3600</f>
        <v>32.103174603174601</v>
      </c>
      <c r="F16" s="41"/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4134138</v>
      </c>
      <c r="D21" s="40">
        <f>+C21-C16</f>
        <v>569</v>
      </c>
      <c r="E21" s="96">
        <f>+D21*1000/5/3600</f>
        <v>31.611111111111111</v>
      </c>
      <c r="F21" s="41"/>
      <c r="G21" s="134" t="s">
        <v>16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4134712</v>
      </c>
      <c r="D26" s="40">
        <f>+C26-C21</f>
        <v>574</v>
      </c>
      <c r="E26" s="96">
        <f>+D26*1000/5/3600</f>
        <v>31.888888888888889</v>
      </c>
      <c r="F26" s="41"/>
      <c r="G26" s="134" t="s">
        <v>16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7" zoomScale="85" zoomScaleNormal="85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53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'Día 25'!C26</f>
        <v>4134712</v>
      </c>
      <c r="D8" s="28" t="s">
        <v>16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4136294</v>
      </c>
      <c r="D16" s="40">
        <f>+C16-C8</f>
        <v>1582</v>
      </c>
      <c r="E16" s="96">
        <f>+D16*1000/14/3600</f>
        <v>31.388888888888889</v>
      </c>
      <c r="F16" s="45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4136855</v>
      </c>
      <c r="D21" s="40">
        <f>+C21-C16</f>
        <v>561</v>
      </c>
      <c r="E21" s="96">
        <f>+D21*1000/5/3600</f>
        <v>31.166666666666668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4137429</v>
      </c>
      <c r="D26" s="40">
        <f>+C26-C21</f>
        <v>574</v>
      </c>
      <c r="E26" s="96">
        <f>+D26*1000/5/3600</f>
        <v>31.888888888888889</v>
      </c>
      <c r="F26" s="45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10" zoomScale="85" zoomScaleNormal="85" zoomScalePageLayoutView="70" workbookViewId="0">
      <selection activeCell="E27" sqref="E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54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5">
        <f>+'Día 26'!C26</f>
        <v>4137429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4139010</v>
      </c>
      <c r="D16" s="40">
        <f>+C16-C8</f>
        <v>1581</v>
      </c>
      <c r="E16" s="96">
        <f>+D16*1000/14/3600</f>
        <v>31.36904761904762</v>
      </c>
      <c r="F16" s="45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8">
        <f t="shared" si="1"/>
        <v>0</v>
      </c>
      <c r="F17" s="100"/>
      <c r="G17" s="148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8">
        <f t="shared" si="1"/>
        <v>0</v>
      </c>
      <c r="F18" s="100"/>
      <c r="G18" s="148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8">
        <f t="shared" si="1"/>
        <v>0</v>
      </c>
      <c r="F19" s="100"/>
      <c r="G19" s="148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9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4139572</v>
      </c>
      <c r="D21" s="40">
        <f>+C21-C16</f>
        <v>562</v>
      </c>
      <c r="E21" s="96">
        <f>+D21*1000/5/3600</f>
        <v>31.222222222222221</v>
      </c>
      <c r="F21" s="45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4140128</v>
      </c>
      <c r="D26" s="40">
        <f>+C26-C21</f>
        <v>556</v>
      </c>
      <c r="E26" s="96">
        <f>+D26*1000/5/3600</f>
        <v>30.888888888888889</v>
      </c>
      <c r="F26" s="45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10" zoomScale="85" zoomScaleNormal="85" zoomScalePageLayoutView="70" workbookViewId="0">
      <selection activeCell="E27" sqref="E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55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27'!C26</f>
        <v>4140128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4141733</v>
      </c>
      <c r="D16" s="40">
        <f>+C16-C8</f>
        <v>1605</v>
      </c>
      <c r="E16" s="96">
        <f>+D16*1000/14/3600</f>
        <v>31.845238095238095</v>
      </c>
      <c r="F16" s="45"/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4142302</v>
      </c>
      <c r="D21" s="40">
        <f>+C21-C16</f>
        <v>569</v>
      </c>
      <c r="E21" s="96">
        <f>+D21*1000/5/3600</f>
        <v>31.611111111111111</v>
      </c>
      <c r="F21" s="45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4142864</v>
      </c>
      <c r="D26" s="40">
        <f>+C26-C21</f>
        <v>562</v>
      </c>
      <c r="E26" s="96">
        <f>+D26*1000/5/3600</f>
        <v>31.222222222222221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45628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1'!C26</f>
        <v>4067748</v>
      </c>
      <c r="D8" s="28" t="s">
        <v>16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 t="s">
        <v>16</v>
      </c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16</v>
      </c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4069335</v>
      </c>
      <c r="D16" s="40">
        <f>+C16-C8</f>
        <v>1587</v>
      </c>
      <c r="E16" s="96">
        <f>+D16*1000/14/3600</f>
        <v>31.488095238095237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9"/>
      <c r="G20" s="144"/>
      <c r="H20" s="14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4069898</v>
      </c>
      <c r="D21" s="40">
        <f>+C21-C16</f>
        <v>563</v>
      </c>
      <c r="E21" s="97">
        <f>+D21*1000/5/3600</f>
        <v>31.277777777777779</v>
      </c>
      <c r="F21" s="41"/>
      <c r="G21" s="146"/>
      <c r="H21" s="147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90"/>
      <c r="G22" s="138"/>
      <c r="H22" s="13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4070478</v>
      </c>
      <c r="D26" s="40">
        <f>+C26-C21</f>
        <v>580</v>
      </c>
      <c r="E26" s="96">
        <f>+D26*1000/5/3600</f>
        <v>32.222222222222221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85" zoomScaleNormal="85" zoomScalePageLayoutView="70" workbookViewId="0">
      <selection activeCell="F25" sqref="F25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56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94">
        <f>+'Día 28'!C26</f>
        <v>4142864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4144446</v>
      </c>
      <c r="D16" s="40">
        <f>+C16-C8</f>
        <v>1582</v>
      </c>
      <c r="E16" s="103">
        <f>+D16*1000/14/3600</f>
        <v>31.388888888888889</v>
      </c>
      <c r="F16" s="45" t="s">
        <v>16</v>
      </c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4145011</v>
      </c>
      <c r="D21" s="40">
        <f>+C21-C16</f>
        <v>565</v>
      </c>
      <c r="E21" s="103">
        <f>+D21*1000/5/3600</f>
        <v>31.388888888888889</v>
      </c>
      <c r="F21" s="45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4145550</v>
      </c>
      <c r="D26" s="40">
        <f>+C26-C21</f>
        <v>539</v>
      </c>
      <c r="E26" s="103">
        <f>+D26*1000/5/3600</f>
        <v>29.944444444444443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85" zoomScaleNormal="85" zoomScalePageLayoutView="70" workbookViewId="0">
      <selection activeCell="F27" sqref="F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57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1">
        <f>+'Día 29'!C26</f>
        <v>4145550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4">
        <v>4147135</v>
      </c>
      <c r="D16" s="40">
        <f>+C16-C8</f>
        <v>1585</v>
      </c>
      <c r="E16" s="96">
        <f>+D16*1000/14/3600</f>
        <v>31.448412698412696</v>
      </c>
      <c r="F16" s="45" t="s">
        <v>16</v>
      </c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4147699</v>
      </c>
      <c r="D21" s="40">
        <f>+C21-C16</f>
        <v>564</v>
      </c>
      <c r="E21" s="96">
        <f>+D21*1000/5/3600</f>
        <v>31.333333333333332</v>
      </c>
      <c r="F21" s="45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4">
        <v>4148252</v>
      </c>
      <c r="D26" s="40">
        <f>+C26-C21</f>
        <v>553</v>
      </c>
      <c r="E26" s="96">
        <f>+D26*1000/5/3600</f>
        <v>30.722222222222221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58</v>
      </c>
      <c r="C7" s="106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1">
        <f>+'Día 30'!C26</f>
        <v>4148252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7">
        <v>4149847</v>
      </c>
      <c r="D16" s="40">
        <f>+C16-C8</f>
        <v>1595</v>
      </c>
      <c r="E16" s="96">
        <f>+D16*1000/14/3600</f>
        <v>31.646825396825399</v>
      </c>
      <c r="F16" s="45" t="s">
        <v>16</v>
      </c>
      <c r="G16" s="134" t="s">
        <v>16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/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4150423</v>
      </c>
      <c r="D21" s="40">
        <f>+C21-C16</f>
        <v>576</v>
      </c>
      <c r="E21" s="96">
        <f>+D21*1000/5/3600</f>
        <v>32</v>
      </c>
      <c r="F21" s="45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4">
        <v>4150986</v>
      </c>
      <c r="D26" s="40">
        <f>+C26-C21</f>
        <v>563</v>
      </c>
      <c r="E26" s="96">
        <f>+D26*1000/5/3600</f>
        <v>31.277777777777779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45629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2'!C26</f>
        <v>4070478</v>
      </c>
      <c r="D8" s="28" t="s">
        <v>16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4072040</v>
      </c>
      <c r="D16" s="40">
        <f>+C16-C8</f>
        <v>1562</v>
      </c>
      <c r="E16" s="96">
        <f>+D16*1000/14/3600</f>
        <v>30.99206349206349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4072619</v>
      </c>
      <c r="D21" s="40">
        <f>+C21-C16</f>
        <v>579</v>
      </c>
      <c r="E21" s="96">
        <f>+D21*1000/5/3600</f>
        <v>32.166666666666664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4073177</v>
      </c>
      <c r="D26" s="40">
        <f>+C26-C21</f>
        <v>558</v>
      </c>
      <c r="E26" s="96">
        <f>+D26*1000/5/3600</f>
        <v>31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45630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3'!C26</f>
        <v>4073177</v>
      </c>
      <c r="D8" s="28" t="s">
        <v>16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4074756</v>
      </c>
      <c r="D16" s="40">
        <f>+C16-C8</f>
        <v>1579</v>
      </c>
      <c r="E16" s="96">
        <f>+D16*1000/14/3600</f>
        <v>31.329365079365079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16</v>
      </c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4075330</v>
      </c>
      <c r="D21" s="40">
        <f>+C21-C16</f>
        <v>574</v>
      </c>
      <c r="E21" s="96">
        <f>+D21*1000/5/3600</f>
        <v>31.888888888888889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4075915</v>
      </c>
      <c r="D26" s="40">
        <f>+C26-C21</f>
        <v>585</v>
      </c>
      <c r="E26" s="96">
        <f>+D26*1000/5/3600</f>
        <v>32.5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zoomScale="85" zoomScaleNormal="85" zoomScalePageLayoutView="70" workbookViewId="0">
      <selection activeCell="D30" sqref="D30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45631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4'!C26</f>
        <v>4075915</v>
      </c>
      <c r="D8" s="28" t="s">
        <v>16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4077548</v>
      </c>
      <c r="D16" s="40">
        <f>+C16-C8</f>
        <v>1633</v>
      </c>
      <c r="E16" s="96">
        <f>+D16*1000/14/3600</f>
        <v>32.400793650793652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4078142</v>
      </c>
      <c r="D21" s="40">
        <f>+C21-C16</f>
        <v>594</v>
      </c>
      <c r="E21" s="96">
        <f>+D21*1000/5/3600</f>
        <v>33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4078720</v>
      </c>
      <c r="D26" s="40">
        <f>+C26-C21</f>
        <v>578</v>
      </c>
      <c r="E26" s="96">
        <f>+D26*1000/5/3600</f>
        <v>32.111111111111114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5'!C26</f>
        <v>4078720</v>
      </c>
      <c r="D8" s="28" t="s">
        <v>16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4080355</v>
      </c>
      <c r="D16" s="40">
        <f>+C16-C8</f>
        <v>1635</v>
      </c>
      <c r="E16" s="96">
        <f>+D16*1000/14/3600</f>
        <v>32.44047619047619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91"/>
      <c r="H20" s="9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4080957</v>
      </c>
      <c r="D21" s="40">
        <f>+C21-C16</f>
        <v>602</v>
      </c>
      <c r="E21" s="96">
        <f>+D21*1000/5/3600</f>
        <v>33.444444444444443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4081536</v>
      </c>
      <c r="D26" s="40">
        <f>+C26-C21</f>
        <v>579</v>
      </c>
      <c r="E26" s="96">
        <f>+D26*1000/5/3600</f>
        <v>32.166666666666664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6'!C26</f>
        <v>4081536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4083206</v>
      </c>
      <c r="D16" s="40">
        <f>+C16-C8</f>
        <v>1670</v>
      </c>
      <c r="E16" s="96">
        <f>+D16*1000/14/3600</f>
        <v>33.134920634920633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4083826</v>
      </c>
      <c r="D21" s="40">
        <f>+C21-C16</f>
        <v>620</v>
      </c>
      <c r="E21" s="96">
        <f>+D21*1000/5/3600</f>
        <v>34.444444444444443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4084380</v>
      </c>
      <c r="D26" s="40">
        <f>+C26-C21</f>
        <v>554</v>
      </c>
      <c r="E26" s="96">
        <f>+D26*1000/5/3600</f>
        <v>30.777777777777779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0"/>
      <c r="C2" s="141"/>
      <c r="D2" s="125" t="s">
        <v>25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26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27</v>
      </c>
      <c r="D7" s="23" t="s">
        <v>28</v>
      </c>
      <c r="E7" s="24" t="s">
        <v>15</v>
      </c>
      <c r="F7" s="25" t="s">
        <v>29</v>
      </c>
      <c r="G7" s="136" t="s">
        <v>30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7'!C26</f>
        <v>4084380</v>
      </c>
      <c r="D8" s="28" t="s">
        <v>16</v>
      </c>
      <c r="E8" s="28"/>
      <c r="F8" s="8" t="s">
        <v>16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1"/>
      <c r="H9" s="122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4086047</v>
      </c>
      <c r="D16" s="40">
        <f>+C16-C8</f>
        <v>1667</v>
      </c>
      <c r="E16" s="96">
        <f>+D16*1000/14/3600</f>
        <v>33.075396825396822</v>
      </c>
      <c r="F16" s="41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4086632</v>
      </c>
      <c r="D21" s="40">
        <f>+C21-C16</f>
        <v>585</v>
      </c>
      <c r="E21" s="96">
        <f>+D21*1000/5/3600</f>
        <v>32.5</v>
      </c>
      <c r="F21" s="41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4087218</v>
      </c>
      <c r="D26" s="40">
        <f>+C26-C21</f>
        <v>586</v>
      </c>
      <c r="E26" s="96">
        <f>+D26*1000/5/3600</f>
        <v>32.555555555555557</v>
      </c>
      <c r="F26" s="41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4285AEEF-06B4-4A5C-AEB0-B0584C96B315}"/>
</file>

<file path=customXml/itemProps2.xml><?xml version="1.0" encoding="utf-8"?>
<ds:datastoreItem xmlns:ds="http://schemas.openxmlformats.org/officeDocument/2006/customXml" ds:itemID="{44E8D73C-F6F4-4B8F-BC01-2AFF83EF30CF}"/>
</file>

<file path=customXml/itemProps3.xml><?xml version="1.0" encoding="utf-8"?>
<ds:datastoreItem xmlns:ds="http://schemas.openxmlformats.org/officeDocument/2006/customXml" ds:itemID="{7BDE7E31-723D-4403-9275-E59A836E6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2025-01-09T14:59:06Z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