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46 Ene 2025\"/>
    </mc:Choice>
  </mc:AlternateContent>
  <bookViews>
    <workbookView xWindow="-11930" yWindow="2280" windowWidth="19200" windowHeight="600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6" i="40" l="1"/>
  <c r="P44" i="40"/>
  <c r="P43" i="40"/>
  <c r="G11" i="40"/>
  <c r="P11" i="40"/>
  <c r="E26" i="7" l="1"/>
  <c r="E21" i="7"/>
  <c r="E16" i="7"/>
  <c r="D21" i="7"/>
  <c r="D16" i="7"/>
  <c r="G42" i="40"/>
  <c r="G12" i="40"/>
  <c r="Q12" i="40"/>
  <c r="Q11" i="40"/>
  <c r="Q44" i="40"/>
  <c r="Q43" i="40"/>
  <c r="G44" i="40"/>
  <c r="L25" i="40"/>
  <c r="L19" i="40"/>
  <c r="L13" i="40"/>
  <c r="L12" i="40"/>
  <c r="L36" i="40"/>
  <c r="L30" i="40"/>
  <c r="L24" i="40"/>
  <c r="L18" i="40"/>
  <c r="L37" i="40" l="1"/>
  <c r="L31" i="40"/>
  <c r="H42" i="40"/>
  <c r="G41" i="40"/>
  <c r="H41" i="40"/>
  <c r="F11" i="40" l="1"/>
  <c r="H11" i="40"/>
  <c r="H40" i="40"/>
  <c r="H39" i="40"/>
  <c r="Q41" i="40" l="1"/>
  <c r="P41" i="40"/>
  <c r="D16" i="12"/>
  <c r="F16" i="40"/>
  <c r="F41" i="40"/>
  <c r="F40" i="40"/>
  <c r="D26" i="19" l="1"/>
  <c r="E26" i="19" s="1"/>
  <c r="C8" i="45" l="1"/>
  <c r="D16" i="45" s="1"/>
  <c r="E16" i="45" s="1"/>
  <c r="D26" i="45"/>
  <c r="C8" i="42"/>
  <c r="D21" i="45"/>
  <c r="E21" i="45" s="1"/>
  <c r="D32" i="45" l="1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D20" i="45"/>
  <c r="E20" i="45" s="1"/>
  <c r="D19" i="45"/>
  <c r="E19" i="45" s="1"/>
  <c r="D18" i="45"/>
  <c r="E18" i="45" s="1"/>
  <c r="D15" i="45"/>
  <c r="E15" i="45" s="1"/>
  <c r="D14" i="45"/>
  <c r="E14" i="45" s="1"/>
  <c r="D13" i="45"/>
  <c r="E13" i="45" s="1"/>
  <c r="D12" i="45"/>
  <c r="E12" i="45" s="1"/>
  <c r="D11" i="45"/>
  <c r="E11" i="45" s="1"/>
  <c r="D10" i="45"/>
  <c r="E10" i="45" s="1"/>
  <c r="E17" i="33" l="1"/>
  <c r="F37" i="40" l="1"/>
  <c r="F38" i="40"/>
  <c r="F39" i="40"/>
  <c r="G40" i="40" l="1"/>
  <c r="G39" i="40"/>
  <c r="G38" i="40"/>
  <c r="H38" i="40" s="1"/>
  <c r="Q39" i="40"/>
  <c r="C8" i="41"/>
  <c r="C8" i="34"/>
  <c r="C8" i="33"/>
  <c r="D16" i="33" s="1"/>
  <c r="Q40" i="40" l="1"/>
  <c r="Q38" i="40"/>
  <c r="P40" i="40"/>
  <c r="P37" i="40" l="1"/>
  <c r="P38" i="40"/>
  <c r="P39" i="40"/>
  <c r="F29" i="40" l="1"/>
  <c r="F30" i="40"/>
  <c r="F31" i="40"/>
  <c r="F32" i="40"/>
  <c r="F33" i="40"/>
  <c r="F34" i="40"/>
  <c r="F35" i="40"/>
  <c r="F36" i="40"/>
  <c r="G37" i="40" s="1"/>
  <c r="H37" i="40" s="1"/>
  <c r="F22" i="40"/>
  <c r="F23" i="40"/>
  <c r="F24" i="40"/>
  <c r="F25" i="40"/>
  <c r="F26" i="40"/>
  <c r="F27" i="40"/>
  <c r="F28" i="40"/>
  <c r="F15" i="40"/>
  <c r="F17" i="40"/>
  <c r="F18" i="40"/>
  <c r="F19" i="40"/>
  <c r="F20" i="40"/>
  <c r="F2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 s="1"/>
  <c r="D29" i="42"/>
  <c r="E29" i="42"/>
  <c r="D28" i="42"/>
  <c r="E28" i="42"/>
  <c r="D26" i="42"/>
  <c r="E26" i="42" s="1"/>
  <c r="D25" i="42"/>
  <c r="E25" i="42" s="1"/>
  <c r="D24" i="42"/>
  <c r="E24" i="42"/>
  <c r="D23" i="42"/>
  <c r="E23" i="42" s="1"/>
  <c r="D21" i="42"/>
  <c r="E21" i="42" s="1"/>
  <c r="D20" i="42"/>
  <c r="E20" i="42"/>
  <c r="D19" i="42"/>
  <c r="E19" i="42" s="1"/>
  <c r="D18" i="42"/>
  <c r="E18" i="42"/>
  <c r="D15" i="42"/>
  <c r="E15" i="42"/>
  <c r="D14" i="42"/>
  <c r="E14" i="42"/>
  <c r="D13" i="42"/>
  <c r="E13" i="42" s="1"/>
  <c r="D12" i="42"/>
  <c r="E12" i="42"/>
  <c r="D11" i="42"/>
  <c r="E11" i="42"/>
  <c r="D10" i="42"/>
  <c r="E10" i="42"/>
  <c r="D32" i="41"/>
  <c r="E32" i="41" s="1"/>
  <c r="D31" i="41"/>
  <c r="E31" i="41"/>
  <c r="D30" i="41"/>
  <c r="E30" i="41"/>
  <c r="D29" i="41"/>
  <c r="E29" i="41"/>
  <c r="D28" i="41"/>
  <c r="E28" i="41" s="1"/>
  <c r="D26" i="41"/>
  <c r="E26" i="41" s="1"/>
  <c r="D25" i="41"/>
  <c r="E25" i="41" s="1"/>
  <c r="D24" i="41"/>
  <c r="E24" i="41"/>
  <c r="D23" i="41"/>
  <c r="E23" i="41" s="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E16" i="12" s="1"/>
  <c r="C8" i="11"/>
  <c r="D16" i="11" s="1"/>
  <c r="E16" i="11" s="1"/>
  <c r="C8" i="10"/>
  <c r="D16" i="10" s="1"/>
  <c r="E16" i="10" s="1"/>
  <c r="D10" i="14"/>
  <c r="E10" i="14"/>
  <c r="D26" i="9"/>
  <c r="E26" i="9" s="1"/>
  <c r="C8" i="9"/>
  <c r="D16" i="9" s="1"/>
  <c r="E16" i="9" s="1"/>
  <c r="D26" i="8"/>
  <c r="E26" i="8" s="1"/>
  <c r="C8" i="8"/>
  <c r="D16" i="8" s="1"/>
  <c r="E16" i="8" s="1"/>
  <c r="D26" i="7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 s="1"/>
  <c r="D32" i="34"/>
  <c r="E32" i="34" s="1"/>
  <c r="D31" i="34"/>
  <c r="E31" i="34"/>
  <c r="D30" i="34"/>
  <c r="E30" i="34" s="1"/>
  <c r="D29" i="34"/>
  <c r="E29" i="34" s="1"/>
  <c r="D28" i="34"/>
  <c r="E28" i="34" s="1"/>
  <c r="D25" i="34"/>
  <c r="E25" i="34"/>
  <c r="D24" i="34"/>
  <c r="E24" i="34" s="1"/>
  <c r="D23" i="34"/>
  <c r="E23" i="34" s="1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 s="1"/>
  <c r="D30" i="33"/>
  <c r="E30" i="33"/>
  <c r="D29" i="33"/>
  <c r="E29" i="33" s="1"/>
  <c r="D28" i="33"/>
  <c r="E28" i="33"/>
  <c r="D25" i="33"/>
  <c r="E25" i="33" s="1"/>
  <c r="D24" i="33"/>
  <c r="E24" i="33"/>
  <c r="D23" i="33"/>
  <c r="E23" i="33" s="1"/>
  <c r="D21" i="33"/>
  <c r="E21" i="33" s="1"/>
  <c r="D20" i="33"/>
  <c r="E20" i="33"/>
  <c r="D19" i="33"/>
  <c r="E19" i="33" s="1"/>
  <c r="D18" i="33"/>
  <c r="E18" i="33"/>
  <c r="D15" i="33"/>
  <c r="E15" i="33" s="1"/>
  <c r="D14" i="33"/>
  <c r="E14" i="33"/>
  <c r="D13" i="33"/>
  <c r="E13" i="33" s="1"/>
  <c r="D12" i="33"/>
  <c r="E12" i="33"/>
  <c r="D11" i="33"/>
  <c r="E11" i="33" s="1"/>
  <c r="D10" i="33"/>
  <c r="E10" i="33"/>
  <c r="D32" i="32"/>
  <c r="E32" i="32" s="1"/>
  <c r="D31" i="32"/>
  <c r="E31" i="32"/>
  <c r="D30" i="32"/>
  <c r="E30" i="32" s="1"/>
  <c r="D29" i="32"/>
  <c r="E29" i="32"/>
  <c r="D28" i="32"/>
  <c r="E28" i="32" s="1"/>
  <c r="D25" i="32"/>
  <c r="E25" i="32"/>
  <c r="D24" i="32"/>
  <c r="E24" i="32" s="1"/>
  <c r="D23" i="32"/>
  <c r="E23" i="32"/>
  <c r="D21" i="32"/>
  <c r="E21" i="32" s="1"/>
  <c r="D20" i="32"/>
  <c r="E20" i="32" s="1"/>
  <c r="D19" i="32"/>
  <c r="E19" i="32" s="1"/>
  <c r="D18" i="32"/>
  <c r="E18" i="32"/>
  <c r="D15" i="32"/>
  <c r="E15" i="32" s="1"/>
  <c r="D14" i="32"/>
  <c r="E14" i="32" s="1"/>
  <c r="D13" i="32"/>
  <c r="E13" i="32" s="1"/>
  <c r="D12" i="32"/>
  <c r="E12" i="32"/>
  <c r="D11" i="32"/>
  <c r="E11" i="32" s="1"/>
  <c r="D10" i="32"/>
  <c r="E10" i="32" s="1"/>
  <c r="D32" i="31"/>
  <c r="E32" i="31" s="1"/>
  <c r="D31" i="31"/>
  <c r="E31" i="31"/>
  <c r="D30" i="31"/>
  <c r="E30" i="31" s="1"/>
  <c r="D29" i="31"/>
  <c r="E29" i="31" s="1"/>
  <c r="D28" i="31"/>
  <c r="E28" i="31" s="1"/>
  <c r="D25" i="31"/>
  <c r="E25" i="31" s="1"/>
  <c r="D24" i="31"/>
  <c r="E24" i="31" s="1"/>
  <c r="D23" i="31"/>
  <c r="E23" i="31" s="1"/>
  <c r="D21" i="31"/>
  <c r="E21" i="31" s="1"/>
  <c r="D20" i="31"/>
  <c r="E20" i="31" s="1"/>
  <c r="D19" i="31"/>
  <c r="E19" i="31"/>
  <c r="D18" i="31"/>
  <c r="E18" i="31" s="1"/>
  <c r="D15" i="31"/>
  <c r="E15" i="31"/>
  <c r="D14" i="31"/>
  <c r="E14" i="31" s="1"/>
  <c r="D13" i="31"/>
  <c r="E13" i="31"/>
  <c r="D12" i="31"/>
  <c r="E12" i="31" s="1"/>
  <c r="D11" i="31"/>
  <c r="E11" i="31"/>
  <c r="D10" i="31"/>
  <c r="E10" i="31" s="1"/>
  <c r="D32" i="30"/>
  <c r="E32" i="30"/>
  <c r="D31" i="30"/>
  <c r="E31" i="30" s="1"/>
  <c r="D30" i="30"/>
  <c r="E30" i="30"/>
  <c r="D29" i="30"/>
  <c r="E29" i="30" s="1"/>
  <c r="D28" i="30"/>
  <c r="E27" i="30"/>
  <c r="D25" i="30"/>
  <c r="E25" i="30" s="1"/>
  <c r="D24" i="30"/>
  <c r="E24" i="30"/>
  <c r="D23" i="30"/>
  <c r="E23" i="30" s="1"/>
  <c r="D21" i="30"/>
  <c r="E21" i="30" s="1"/>
  <c r="D20" i="30"/>
  <c r="E20" i="30" s="1"/>
  <c r="D19" i="30"/>
  <c r="E19" i="30" s="1"/>
  <c r="D18" i="30"/>
  <c r="E18" i="30" s="1"/>
  <c r="D15" i="30"/>
  <c r="E15" i="30"/>
  <c r="D14" i="30"/>
  <c r="E14" i="30" s="1"/>
  <c r="D13" i="30"/>
  <c r="E13" i="30" s="1"/>
  <c r="D12" i="30"/>
  <c r="E12" i="30" s="1"/>
  <c r="D11" i="30"/>
  <c r="E11" i="30"/>
  <c r="D10" i="30"/>
  <c r="E10" i="30" s="1"/>
  <c r="D32" i="29"/>
  <c r="E32" i="29" s="1"/>
  <c r="D31" i="29"/>
  <c r="E31" i="29" s="1"/>
  <c r="D30" i="29"/>
  <c r="E30" i="29"/>
  <c r="D29" i="29"/>
  <c r="E29" i="29" s="1"/>
  <c r="D28" i="29"/>
  <c r="E28" i="29" s="1"/>
  <c r="D25" i="29"/>
  <c r="E25" i="29" s="1"/>
  <c r="D24" i="29"/>
  <c r="E24" i="29"/>
  <c r="D23" i="29"/>
  <c r="E23" i="29" s="1"/>
  <c r="D21" i="29"/>
  <c r="E21" i="29" s="1"/>
  <c r="D20" i="29"/>
  <c r="E20" i="29"/>
  <c r="D19" i="29"/>
  <c r="E19" i="29" s="1"/>
  <c r="D18" i="29"/>
  <c r="E18" i="29"/>
  <c r="D15" i="29"/>
  <c r="E15" i="29" s="1"/>
  <c r="D14" i="29"/>
  <c r="E14" i="29"/>
  <c r="D13" i="29"/>
  <c r="E13" i="29" s="1"/>
  <c r="D12" i="29"/>
  <c r="E12" i="29"/>
  <c r="D11" i="29"/>
  <c r="E11" i="29" s="1"/>
  <c r="D10" i="29"/>
  <c r="E10" i="29" s="1"/>
  <c r="D32" i="28"/>
  <c r="E32" i="28" s="1"/>
  <c r="D31" i="28"/>
  <c r="E31" i="28" s="1"/>
  <c r="D30" i="28"/>
  <c r="E30" i="28" s="1"/>
  <c r="D29" i="28"/>
  <c r="E29" i="28" s="1"/>
  <c r="D28" i="28"/>
  <c r="E28" i="28" s="1"/>
  <c r="D25" i="28"/>
  <c r="E25" i="28" s="1"/>
  <c r="D24" i="28"/>
  <c r="E24" i="28" s="1"/>
  <c r="D23" i="28"/>
  <c r="E23" i="28" s="1"/>
  <c r="D21" i="28"/>
  <c r="E21" i="28" s="1"/>
  <c r="D20" i="28"/>
  <c r="E20" i="28" s="1"/>
  <c r="D19" i="28"/>
  <c r="E19" i="28" s="1"/>
  <c r="D18" i="28"/>
  <c r="E18" i="28" s="1"/>
  <c r="D15" i="28"/>
  <c r="E15" i="28" s="1"/>
  <c r="D14" i="28"/>
  <c r="E14" i="28" s="1"/>
  <c r="D13" i="28"/>
  <c r="E13" i="28" s="1"/>
  <c r="D12" i="28"/>
  <c r="E12" i="28" s="1"/>
  <c r="D11" i="28"/>
  <c r="E11" i="28" s="1"/>
  <c r="D10" i="28"/>
  <c r="E10" i="28" s="1"/>
  <c r="D32" i="27"/>
  <c r="E32" i="27" s="1"/>
  <c r="D31" i="27"/>
  <c r="E31" i="27" s="1"/>
  <c r="D30" i="27"/>
  <c r="E30" i="27" s="1"/>
  <c r="D29" i="27"/>
  <c r="E29" i="27" s="1"/>
  <c r="D28" i="27"/>
  <c r="E28" i="27" s="1"/>
  <c r="D25" i="27"/>
  <c r="E25" i="27" s="1"/>
  <c r="D24" i="27"/>
  <c r="E24" i="27" s="1"/>
  <c r="E23" i="27"/>
  <c r="D21" i="27"/>
  <c r="E21" i="27" s="1"/>
  <c r="D20" i="27"/>
  <c r="E20" i="27" s="1"/>
  <c r="D19" i="27"/>
  <c r="E19" i="27" s="1"/>
  <c r="D18" i="27"/>
  <c r="E18" i="27" s="1"/>
  <c r="D15" i="27"/>
  <c r="E15" i="27"/>
  <c r="D14" i="27"/>
  <c r="E14" i="27"/>
  <c r="D13" i="27"/>
  <c r="E13" i="27"/>
  <c r="D12" i="27"/>
  <c r="E12" i="27"/>
  <c r="D11" i="27"/>
  <c r="E11" i="27"/>
  <c r="D10" i="27"/>
  <c r="E10" i="27" s="1"/>
  <c r="D32" i="26"/>
  <c r="E32" i="26"/>
  <c r="D31" i="26"/>
  <c r="E31" i="26"/>
  <c r="D30" i="26"/>
  <c r="E30" i="26"/>
  <c r="D29" i="26"/>
  <c r="E29" i="26" s="1"/>
  <c r="D28" i="26"/>
  <c r="E28" i="26"/>
  <c r="D25" i="26"/>
  <c r="E25" i="26" s="1"/>
  <c r="D24" i="26"/>
  <c r="E24" i="26" s="1"/>
  <c r="D23" i="26"/>
  <c r="E23" i="26" s="1"/>
  <c r="D21" i="26"/>
  <c r="E21" i="26" s="1"/>
  <c r="D20" i="26"/>
  <c r="E20" i="26" s="1"/>
  <c r="D19" i="26"/>
  <c r="E19" i="26" s="1"/>
  <c r="D18" i="26"/>
  <c r="E18" i="26" s="1"/>
  <c r="D15" i="26"/>
  <c r="E15" i="26"/>
  <c r="D14" i="26"/>
  <c r="E14" i="26" s="1"/>
  <c r="D13" i="26"/>
  <c r="E13" i="26" s="1"/>
  <c r="D12" i="26"/>
  <c r="E12" i="26" s="1"/>
  <c r="D11" i="26"/>
  <c r="E11" i="26" s="1"/>
  <c r="D10" i="26"/>
  <c r="E10" i="26"/>
  <c r="D32" i="25"/>
  <c r="E32" i="25" s="1"/>
  <c r="D31" i="25"/>
  <c r="E31" i="25" s="1"/>
  <c r="D30" i="25"/>
  <c r="E30" i="25" s="1"/>
  <c r="D29" i="25"/>
  <c r="E29" i="25"/>
  <c r="D28" i="25"/>
  <c r="E28" i="25" s="1"/>
  <c r="D25" i="25"/>
  <c r="E25" i="25" s="1"/>
  <c r="D24" i="25"/>
  <c r="E24" i="25" s="1"/>
  <c r="D23" i="25"/>
  <c r="E23" i="25"/>
  <c r="D21" i="25"/>
  <c r="E21" i="25" s="1"/>
  <c r="D20" i="25"/>
  <c r="E20" i="25"/>
  <c r="D19" i="25"/>
  <c r="E19" i="25" s="1"/>
  <c r="D18" i="25"/>
  <c r="E17" i="25"/>
  <c r="D15" i="25"/>
  <c r="E15" i="25" s="1"/>
  <c r="D14" i="25"/>
  <c r="E14" i="25"/>
  <c r="D13" i="25"/>
  <c r="E13" i="25" s="1"/>
  <c r="D12" i="25"/>
  <c r="E12" i="25"/>
  <c r="D11" i="25"/>
  <c r="E11" i="25" s="1"/>
  <c r="D10" i="25"/>
  <c r="E10" i="25"/>
  <c r="D32" i="24"/>
  <c r="E32" i="24" s="1"/>
  <c r="D31" i="24"/>
  <c r="E31" i="24"/>
  <c r="D30" i="24"/>
  <c r="E30" i="24" s="1"/>
  <c r="D29" i="24"/>
  <c r="E29" i="24"/>
  <c r="D28" i="24"/>
  <c r="E28" i="24" s="1"/>
  <c r="D25" i="24"/>
  <c r="E25" i="24"/>
  <c r="D24" i="24"/>
  <c r="E24" i="24" s="1"/>
  <c r="D23" i="24"/>
  <c r="E23" i="24"/>
  <c r="D21" i="24"/>
  <c r="E21" i="24" s="1"/>
  <c r="D20" i="24"/>
  <c r="E20" i="24" s="1"/>
  <c r="D19" i="24"/>
  <c r="E19" i="24"/>
  <c r="D18" i="24"/>
  <c r="E18" i="24" s="1"/>
  <c r="D15" i="24"/>
  <c r="E15" i="24"/>
  <c r="D14" i="24"/>
  <c r="E14" i="24" s="1"/>
  <c r="D13" i="24"/>
  <c r="E13" i="24"/>
  <c r="D12" i="24"/>
  <c r="E12" i="24" s="1"/>
  <c r="D11" i="24"/>
  <c r="E11" i="24"/>
  <c r="D10" i="24"/>
  <c r="E10" i="24" s="1"/>
  <c r="D32" i="23"/>
  <c r="E32" i="23"/>
  <c r="D31" i="23"/>
  <c r="E31" i="23" s="1"/>
  <c r="D30" i="23"/>
  <c r="E30" i="23"/>
  <c r="D29" i="23"/>
  <c r="E29" i="23" s="1"/>
  <c r="D28" i="23"/>
  <c r="E28" i="23"/>
  <c r="D25" i="23"/>
  <c r="E25" i="23" s="1"/>
  <c r="D24" i="23"/>
  <c r="E24" i="23"/>
  <c r="D23" i="23"/>
  <c r="E23" i="23" s="1"/>
  <c r="D21" i="23"/>
  <c r="E21" i="23" s="1"/>
  <c r="D20" i="23"/>
  <c r="E20" i="23" s="1"/>
  <c r="D19" i="23"/>
  <c r="E19" i="23"/>
  <c r="D18" i="23"/>
  <c r="E18" i="23" s="1"/>
  <c r="D15" i="23"/>
  <c r="E15" i="23"/>
  <c r="D14" i="23"/>
  <c r="E14" i="23" s="1"/>
  <c r="D13" i="23"/>
  <c r="E13" i="23"/>
  <c r="D12" i="23"/>
  <c r="E12" i="23" s="1"/>
  <c r="D11" i="23"/>
  <c r="E11" i="23"/>
  <c r="D10" i="23"/>
  <c r="E10" i="23" s="1"/>
  <c r="D32" i="22"/>
  <c r="E32" i="22"/>
  <c r="D31" i="22"/>
  <c r="E31" i="22" s="1"/>
  <c r="D30" i="22"/>
  <c r="E30" i="22"/>
  <c r="D29" i="22"/>
  <c r="E29" i="22" s="1"/>
  <c r="D28" i="22"/>
  <c r="E28" i="22"/>
  <c r="D25" i="22"/>
  <c r="E25" i="22" s="1"/>
  <c r="D24" i="22"/>
  <c r="E24" i="22"/>
  <c r="D23" i="22"/>
  <c r="E23" i="22" s="1"/>
  <c r="D21" i="22"/>
  <c r="E21" i="22" s="1"/>
  <c r="D20" i="22"/>
  <c r="E20" i="22"/>
  <c r="D19" i="22"/>
  <c r="E19" i="22"/>
  <c r="D18" i="22"/>
  <c r="E18" i="22"/>
  <c r="D15" i="22"/>
  <c r="E15" i="22" s="1"/>
  <c r="D14" i="22"/>
  <c r="E14" i="22"/>
  <c r="D13" i="22"/>
  <c r="E13" i="22"/>
  <c r="D12" i="22"/>
  <c r="E12" i="22"/>
  <c r="D11" i="22"/>
  <c r="E11" i="22" s="1"/>
  <c r="D10" i="22"/>
  <c r="E10" i="22"/>
  <c r="D32" i="21"/>
  <c r="E32" i="21"/>
  <c r="D31" i="21"/>
  <c r="E31" i="21"/>
  <c r="D30" i="21"/>
  <c r="E30" i="21" s="1"/>
  <c r="D29" i="21"/>
  <c r="E29" i="21"/>
  <c r="D28" i="21"/>
  <c r="E28" i="21"/>
  <c r="D25" i="21"/>
  <c r="E25" i="21"/>
  <c r="D24" i="21"/>
  <c r="E24" i="21" s="1"/>
  <c r="D23" i="21"/>
  <c r="E23" i="21"/>
  <c r="D21" i="21"/>
  <c r="E21" i="21" s="1"/>
  <c r="D20" i="21"/>
  <c r="E20" i="21" s="1"/>
  <c r="D19" i="21"/>
  <c r="E19" i="21" s="1"/>
  <c r="D18" i="21"/>
  <c r="E18" i="21"/>
  <c r="D15" i="21"/>
  <c r="E15" i="21" s="1"/>
  <c r="D14" i="21"/>
  <c r="E14" i="21" s="1"/>
  <c r="D13" i="21"/>
  <c r="E13" i="21" s="1"/>
  <c r="D12" i="21"/>
  <c r="E12" i="21"/>
  <c r="D11" i="21"/>
  <c r="E11" i="21" s="1"/>
  <c r="D10" i="21"/>
  <c r="E10" i="21" s="1"/>
  <c r="D32" i="20"/>
  <c r="E32" i="20" s="1"/>
  <c r="D31" i="20"/>
  <c r="E31" i="20" s="1"/>
  <c r="D30" i="20"/>
  <c r="E30" i="20" s="1"/>
  <c r="D29" i="20"/>
  <c r="E29" i="20" s="1"/>
  <c r="D28" i="20"/>
  <c r="E28" i="20" s="1"/>
  <c r="D25" i="20"/>
  <c r="E25" i="20" s="1"/>
  <c r="D24" i="20"/>
  <c r="E24" i="20" s="1"/>
  <c r="D23" i="20"/>
  <c r="E23" i="20" s="1"/>
  <c r="D21" i="20"/>
  <c r="E21" i="20" s="1"/>
  <c r="D20" i="20"/>
  <c r="E20" i="20" s="1"/>
  <c r="D19" i="20"/>
  <c r="E19" i="20"/>
  <c r="D18" i="20"/>
  <c r="E18" i="20"/>
  <c r="D15" i="20"/>
  <c r="E15" i="20"/>
  <c r="D14" i="20"/>
  <c r="E14" i="20" s="1"/>
  <c r="D13" i="20"/>
  <c r="E13" i="20"/>
  <c r="D12" i="20"/>
  <c r="E12" i="20"/>
  <c r="D11" i="20"/>
  <c r="E11" i="20"/>
  <c r="D10" i="20"/>
  <c r="E10" i="20" s="1"/>
  <c r="D32" i="19"/>
  <c r="E32" i="19" s="1"/>
  <c r="D31" i="19"/>
  <c r="E31" i="19" s="1"/>
  <c r="D30" i="19"/>
  <c r="E30" i="19" s="1"/>
  <c r="D29" i="19"/>
  <c r="E29" i="19" s="1"/>
  <c r="D28" i="19"/>
  <c r="E28" i="19"/>
  <c r="D25" i="19"/>
  <c r="E25" i="19" s="1"/>
  <c r="D24" i="19"/>
  <c r="E24" i="19"/>
  <c r="D23" i="19"/>
  <c r="E23" i="19" s="1"/>
  <c r="D21" i="19"/>
  <c r="E21" i="19" s="1"/>
  <c r="D20" i="19"/>
  <c r="E20" i="19" s="1"/>
  <c r="D19" i="19"/>
  <c r="E19" i="19"/>
  <c r="D18" i="19"/>
  <c r="E18" i="19"/>
  <c r="D15" i="19"/>
  <c r="E15" i="19"/>
  <c r="D14" i="19"/>
  <c r="E14" i="19" s="1"/>
  <c r="D13" i="19"/>
  <c r="E13" i="19"/>
  <c r="D12" i="19"/>
  <c r="E12" i="19"/>
  <c r="D11" i="19"/>
  <c r="E11" i="19"/>
  <c r="D10" i="19"/>
  <c r="E10" i="19" s="1"/>
  <c r="D32" i="18"/>
  <c r="E32" i="18"/>
  <c r="D31" i="18"/>
  <c r="E31" i="18"/>
  <c r="D30" i="18"/>
  <c r="E30" i="18" s="1"/>
  <c r="D29" i="18"/>
  <c r="E29" i="18" s="1"/>
  <c r="D28" i="18"/>
  <c r="E28" i="18"/>
  <c r="D25" i="18"/>
  <c r="E25" i="18"/>
  <c r="D24" i="18"/>
  <c r="E24" i="18" s="1"/>
  <c r="D23" i="18"/>
  <c r="E23" i="18" s="1"/>
  <c r="D21" i="18"/>
  <c r="E21" i="18" s="1"/>
  <c r="D20" i="18"/>
  <c r="E20" i="18" s="1"/>
  <c r="D19" i="18"/>
  <c r="E19" i="18" s="1"/>
  <c r="D18" i="18"/>
  <c r="E18" i="18"/>
  <c r="D15" i="18"/>
  <c r="E15" i="18"/>
  <c r="D14" i="18"/>
  <c r="E14" i="18" s="1"/>
  <c r="D13" i="18"/>
  <c r="E13" i="18" s="1"/>
  <c r="D12" i="18"/>
  <c r="E12" i="18"/>
  <c r="D11" i="18"/>
  <c r="E11" i="18"/>
  <c r="D10" i="18"/>
  <c r="E10" i="18" s="1"/>
  <c r="D32" i="17"/>
  <c r="E32" i="17" s="1"/>
  <c r="D31" i="17"/>
  <c r="E31" i="17" s="1"/>
  <c r="D30" i="17"/>
  <c r="E30" i="17" s="1"/>
  <c r="D29" i="17"/>
  <c r="E29" i="17" s="1"/>
  <c r="D28" i="17"/>
  <c r="E28" i="17" s="1"/>
  <c r="D25" i="17"/>
  <c r="E25" i="17" s="1"/>
  <c r="D24" i="17"/>
  <c r="E24" i="17" s="1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 s="1"/>
  <c r="D29" i="16"/>
  <c r="E29" i="16"/>
  <c r="D28" i="16"/>
  <c r="E28" i="16"/>
  <c r="E26" i="16"/>
  <c r="D25" i="16"/>
  <c r="E25" i="16" s="1"/>
  <c r="D24" i="16"/>
  <c r="E24" i="16"/>
  <c r="D23" i="16"/>
  <c r="E23" i="16" s="1"/>
  <c r="D21" i="16"/>
  <c r="E21" i="16" s="1"/>
  <c r="D20" i="16"/>
  <c r="E20" i="16"/>
  <c r="D19" i="16"/>
  <c r="E19" i="16" s="1"/>
  <c r="D18" i="16"/>
  <c r="E18" i="16"/>
  <c r="D15" i="16"/>
  <c r="E15" i="16"/>
  <c r="D14" i="16"/>
  <c r="E14" i="16" s="1"/>
  <c r="D13" i="16"/>
  <c r="E13" i="16" s="1"/>
  <c r="D12" i="16"/>
  <c r="E12" i="16"/>
  <c r="D11" i="16"/>
  <c r="E11" i="16"/>
  <c r="D10" i="16"/>
  <c r="E10" i="16" s="1"/>
  <c r="D32" i="15"/>
  <c r="E32" i="15" s="1"/>
  <c r="D31" i="15"/>
  <c r="E31" i="15"/>
  <c r="D30" i="15"/>
  <c r="E30" i="15"/>
  <c r="D29" i="15"/>
  <c r="E29" i="15" s="1"/>
  <c r="D28" i="15"/>
  <c r="E28" i="15" s="1"/>
  <c r="D25" i="15"/>
  <c r="E25" i="15"/>
  <c r="D24" i="15"/>
  <c r="E24" i="15"/>
  <c r="D23" i="15"/>
  <c r="E23" i="15" s="1"/>
  <c r="D21" i="15"/>
  <c r="E21" i="15" s="1"/>
  <c r="D20" i="15"/>
  <c r="E20" i="15"/>
  <c r="D19" i="15"/>
  <c r="E19" i="15" s="1"/>
  <c r="D18" i="15"/>
  <c r="E18" i="15"/>
  <c r="D15" i="15"/>
  <c r="E15" i="15"/>
  <c r="D14" i="15"/>
  <c r="E14" i="15"/>
  <c r="D13" i="15"/>
  <c r="E13" i="15" s="1"/>
  <c r="D12" i="15"/>
  <c r="E12" i="15"/>
  <c r="D11" i="15"/>
  <c r="E11" i="15"/>
  <c r="D10" i="15"/>
  <c r="E10" i="15"/>
  <c r="D32" i="14"/>
  <c r="E32" i="14" s="1"/>
  <c r="D31" i="14"/>
  <c r="E31" i="14" s="1"/>
  <c r="D30" i="14"/>
  <c r="E30" i="14"/>
  <c r="D29" i="14"/>
  <c r="E29" i="14"/>
  <c r="D28" i="14"/>
  <c r="E28" i="14" s="1"/>
  <c r="D25" i="14"/>
  <c r="E25" i="14" s="1"/>
  <c r="D24" i="14"/>
  <c r="E24" i="14"/>
  <c r="D23" i="14"/>
  <c r="E23" i="14"/>
  <c r="D21" i="14"/>
  <c r="E21" i="14" s="1"/>
  <c r="D20" i="14"/>
  <c r="E20" i="14"/>
  <c r="D19" i="14"/>
  <c r="E19" i="14"/>
  <c r="D18" i="14"/>
  <c r="E18" i="14" s="1"/>
  <c r="D15" i="14"/>
  <c r="E15" i="14"/>
  <c r="D14" i="14"/>
  <c r="E14" i="14" s="1"/>
  <c r="D13" i="14"/>
  <c r="E13" i="14"/>
  <c r="D12" i="14"/>
  <c r="E12" i="14" s="1"/>
  <c r="D11" i="14"/>
  <c r="E11" i="14"/>
  <c r="D32" i="13"/>
  <c r="E32" i="13" s="1"/>
  <c r="D31" i="13"/>
  <c r="E31" i="13"/>
  <c r="D30" i="13"/>
  <c r="E30" i="13" s="1"/>
  <c r="D29" i="13"/>
  <c r="E29" i="13"/>
  <c r="D28" i="13"/>
  <c r="E28" i="13" s="1"/>
  <c r="E27" i="13"/>
  <c r="D25" i="13"/>
  <c r="E25" i="13" s="1"/>
  <c r="D24" i="13"/>
  <c r="E24" i="13"/>
  <c r="D23" i="13"/>
  <c r="E23" i="13" s="1"/>
  <c r="D21" i="13"/>
  <c r="E21" i="13" s="1"/>
  <c r="D20" i="13"/>
  <c r="E20" i="13"/>
  <c r="D19" i="13"/>
  <c r="E19" i="13" s="1"/>
  <c r="D18" i="13"/>
  <c r="E18" i="13"/>
  <c r="D15" i="13"/>
  <c r="E15" i="13" s="1"/>
  <c r="D14" i="13"/>
  <c r="E14" i="13"/>
  <c r="D13" i="13"/>
  <c r="E13" i="13" s="1"/>
  <c r="D12" i="13"/>
  <c r="E12" i="13"/>
  <c r="D11" i="13"/>
  <c r="E11" i="13" s="1"/>
  <c r="D10" i="13"/>
  <c r="E10" i="13"/>
  <c r="D32" i="12"/>
  <c r="E32" i="12" s="1"/>
  <c r="D31" i="12"/>
  <c r="E31" i="12"/>
  <c r="D30" i="12"/>
  <c r="E30" i="12" s="1"/>
  <c r="D29" i="12"/>
  <c r="E29" i="12"/>
  <c r="D28" i="12"/>
  <c r="E28" i="12" s="1"/>
  <c r="D25" i="12"/>
  <c r="E25" i="12"/>
  <c r="D24" i="12"/>
  <c r="E24" i="12" s="1"/>
  <c r="D23" i="12"/>
  <c r="E23" i="12" s="1"/>
  <c r="D20" i="12"/>
  <c r="E20" i="12" s="1"/>
  <c r="D19" i="12"/>
  <c r="E19" i="12"/>
  <c r="D18" i="12"/>
  <c r="E18" i="12" s="1"/>
  <c r="E17" i="12"/>
  <c r="D15" i="12"/>
  <c r="E15" i="12" s="1"/>
  <c r="D14" i="12"/>
  <c r="E14" i="12"/>
  <c r="D13" i="12"/>
  <c r="E13" i="12" s="1"/>
  <c r="D12" i="12"/>
  <c r="E12" i="12"/>
  <c r="D11" i="12"/>
  <c r="E11" i="12" s="1"/>
  <c r="D10" i="12"/>
  <c r="E10" i="12"/>
  <c r="D32" i="11"/>
  <c r="E32" i="11" s="1"/>
  <c r="D31" i="11"/>
  <c r="E31" i="11"/>
  <c r="D30" i="11"/>
  <c r="E30" i="11" s="1"/>
  <c r="D29" i="11"/>
  <c r="E29" i="11"/>
  <c r="D28" i="11"/>
  <c r="E28" i="11" s="1"/>
  <c r="D25" i="11"/>
  <c r="E25" i="11" s="1"/>
  <c r="D24" i="11"/>
  <c r="E24" i="11"/>
  <c r="D23" i="11"/>
  <c r="E23" i="11" s="1"/>
  <c r="D21" i="11"/>
  <c r="E21" i="11" s="1"/>
  <c r="D20" i="11"/>
  <c r="E20" i="11" s="1"/>
  <c r="D19" i="11"/>
  <c r="E19" i="11" s="1"/>
  <c r="D18" i="11"/>
  <c r="E18" i="11" s="1"/>
  <c r="D15" i="11"/>
  <c r="E15" i="11" s="1"/>
  <c r="D14" i="11"/>
  <c r="E14" i="11"/>
  <c r="D13" i="11"/>
  <c r="E13" i="11" s="1"/>
  <c r="D12" i="11"/>
  <c r="E12" i="11" s="1"/>
  <c r="D11" i="11"/>
  <c r="E11" i="11" s="1"/>
  <c r="D10" i="11"/>
  <c r="E10" i="11"/>
  <c r="D32" i="10"/>
  <c r="E32" i="10" s="1"/>
  <c r="D31" i="10"/>
  <c r="E31" i="10" s="1"/>
  <c r="D30" i="10"/>
  <c r="E30" i="10"/>
  <c r="D29" i="10"/>
  <c r="E29" i="10" s="1"/>
  <c r="D28" i="10"/>
  <c r="E28" i="10"/>
  <c r="D25" i="10"/>
  <c r="E25" i="10"/>
  <c r="D24" i="10"/>
  <c r="E24" i="10"/>
  <c r="D23" i="10"/>
  <c r="E23" i="10" s="1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/>
  <c r="D13" i="10"/>
  <c r="E13" i="10" s="1"/>
  <c r="D12" i="10"/>
  <c r="E12" i="10" s="1"/>
  <c r="D11" i="10"/>
  <c r="E11" i="10" s="1"/>
  <c r="D10" i="10"/>
  <c r="E10" i="10"/>
  <c r="D32" i="9"/>
  <c r="E32" i="9" s="1"/>
  <c r="D31" i="9"/>
  <c r="E31" i="9" s="1"/>
  <c r="D30" i="9"/>
  <c r="E30" i="9" s="1"/>
  <c r="D29" i="9"/>
  <c r="E29" i="9" s="1"/>
  <c r="D28" i="9"/>
  <c r="E28" i="9" s="1"/>
  <c r="D25" i="9"/>
  <c r="E25" i="9" s="1"/>
  <c r="D24" i="9"/>
  <c r="E24" i="9" s="1"/>
  <c r="D23" i="9"/>
  <c r="E23" i="9"/>
  <c r="D21" i="9"/>
  <c r="E21" i="9" s="1"/>
  <c r="D20" i="9"/>
  <c r="E20" i="9" s="1"/>
  <c r="D19" i="9"/>
  <c r="E19" i="9" s="1"/>
  <c r="D18" i="9"/>
  <c r="E18" i="9" s="1"/>
  <c r="D15" i="9"/>
  <c r="E15" i="9"/>
  <c r="D14" i="9"/>
  <c r="E14" i="9" s="1"/>
  <c r="D13" i="9"/>
  <c r="E13" i="9" s="1"/>
  <c r="D12" i="9"/>
  <c r="E12" i="9" s="1"/>
  <c r="D11" i="9"/>
  <c r="E11" i="9"/>
  <c r="D10" i="9"/>
  <c r="E10" i="9" s="1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 s="1"/>
  <c r="D23" i="8"/>
  <c r="E23" i="8"/>
  <c r="D21" i="8"/>
  <c r="E21" i="8" s="1"/>
  <c r="D20" i="8"/>
  <c r="E20" i="8" s="1"/>
  <c r="D19" i="8"/>
  <c r="E19" i="8" s="1"/>
  <c r="D18" i="8"/>
  <c r="E18" i="8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32" i="7"/>
  <c r="E32" i="7" s="1"/>
  <c r="D11" i="7"/>
  <c r="E11" i="7" s="1"/>
  <c r="D12" i="7"/>
  <c r="E12" i="7" s="1"/>
  <c r="D13" i="7"/>
  <c r="E13" i="7" s="1"/>
  <c r="D14" i="7"/>
  <c r="E14" i="7" s="1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P12" i="40"/>
  <c r="P18" i="40"/>
  <c r="P16" i="40"/>
  <c r="P36" i="40"/>
  <c r="P35" i="40"/>
  <c r="P19" i="40"/>
  <c r="P27" i="40"/>
  <c r="P24" i="40"/>
  <c r="P22" i="40"/>
  <c r="P14" i="40"/>
  <c r="P13" i="40"/>
  <c r="P17" i="40"/>
  <c r="P26" i="40"/>
  <c r="P23" i="40"/>
  <c r="P21" i="40"/>
  <c r="Q37" i="40" l="1"/>
  <c r="G32" i="40"/>
  <c r="H32" i="40" s="1"/>
  <c r="G30" i="40"/>
  <c r="G21" i="40"/>
  <c r="G23" i="40"/>
  <c r="G20" i="40"/>
  <c r="G15" i="40"/>
  <c r="G35" i="40"/>
  <c r="G34" i="40"/>
  <c r="G29" i="40"/>
  <c r="H29" i="40" s="1"/>
  <c r="G27" i="40"/>
  <c r="G25" i="40"/>
  <c r="G22" i="40"/>
  <c r="G19" i="40"/>
  <c r="G18" i="40"/>
  <c r="G17" i="40"/>
  <c r="G16" i="40"/>
  <c r="G14" i="40"/>
  <c r="G13" i="40"/>
  <c r="G36" i="40"/>
  <c r="G33" i="40"/>
  <c r="G31" i="40"/>
  <c r="G28" i="40"/>
  <c r="G26" i="40"/>
  <c r="G24" i="40"/>
  <c r="Q33" i="40" l="1"/>
  <c r="H33" i="40"/>
  <c r="Q19" i="40"/>
  <c r="H19" i="40"/>
  <c r="Q22" i="40"/>
  <c r="H22" i="40"/>
  <c r="Q21" i="40"/>
  <c r="H21" i="40"/>
  <c r="Q24" i="40"/>
  <c r="H24" i="40"/>
  <c r="Q13" i="40"/>
  <c r="H13" i="40"/>
  <c r="Q27" i="40"/>
  <c r="H27" i="40"/>
  <c r="Q30" i="40"/>
  <c r="H30" i="40"/>
  <c r="Q18" i="40"/>
  <c r="H18" i="40"/>
  <c r="Q36" i="40"/>
  <c r="H36" i="40"/>
  <c r="Q23" i="40"/>
  <c r="H23" i="40"/>
  <c r="Q20" i="40"/>
  <c r="H20" i="40"/>
  <c r="Q25" i="40"/>
  <c r="H25" i="40"/>
  <c r="Q26" i="40"/>
  <c r="H26" i="40"/>
  <c r="Q14" i="40"/>
  <c r="H14" i="40"/>
  <c r="Q34" i="40"/>
  <c r="H34" i="40"/>
  <c r="Q15" i="40"/>
  <c r="H15" i="40"/>
  <c r="H12" i="40"/>
  <c r="Q28" i="40"/>
  <c r="H28" i="40"/>
  <c r="Q16" i="40"/>
  <c r="H16" i="40"/>
  <c r="Q31" i="40"/>
  <c r="H31" i="40"/>
  <c r="Q17" i="40"/>
  <c r="H17" i="40"/>
  <c r="Q35" i="40"/>
  <c r="H35" i="40"/>
  <c r="Q32" i="40"/>
  <c r="Q29" i="40"/>
</calcChain>
</file>

<file path=xl/sharedStrings.xml><?xml version="1.0" encoding="utf-8"?>
<sst xmlns="http://schemas.openxmlformats.org/spreadsheetml/2006/main" count="743" uniqueCount="62">
  <si>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</si>
  <si>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</si>
  <si>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</si>
  <si>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</si>
  <si>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</si>
  <si>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</si>
  <si>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</si>
  <si>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Control parcial semanal</t>
  </si>
  <si>
    <t>Meta</t>
  </si>
  <si>
    <t>Proy con avance</t>
  </si>
  <si>
    <t>l/s</t>
  </si>
  <si>
    <t xml:space="preserve"> 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</si>
  <si>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</si>
  <si>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</si>
  <si>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</si>
  <si>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</si>
  <si>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</si>
  <si>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</si>
  <si>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</si>
  <si>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</si>
  <si>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</si>
  <si>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</si>
  <si>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</si>
  <si>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</si>
  <si>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</si>
  <si>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</si>
  <si>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9 de enero 2024</t>
  </si>
  <si>
    <t>10 de enero 2024</t>
  </si>
  <si>
    <t>11 de enero 2024</t>
  </si>
  <si>
    <t>12 de enero 2024</t>
  </si>
  <si>
    <t>13 de enero 2024</t>
  </si>
  <si>
    <t>16  de enero 2024</t>
  </si>
  <si>
    <t>se limpia medidor de las 14:00 a las 15:00</t>
  </si>
  <si>
    <t>31-12-2024</t>
  </si>
  <si>
    <t>14 de enero 2025</t>
  </si>
  <si>
    <t>15 de enero 2025</t>
  </si>
  <si>
    <t>17 de enero 2025</t>
  </si>
  <si>
    <t>18 de enero 2025</t>
  </si>
  <si>
    <t>19 de enero 2025</t>
  </si>
  <si>
    <t>21 de enero 2025</t>
  </si>
  <si>
    <t>22 de enero 2025</t>
  </si>
  <si>
    <t>23 de enro 2025</t>
  </si>
  <si>
    <t>25 de enero 2025</t>
  </si>
  <si>
    <t>26 de enero 2025</t>
  </si>
  <si>
    <t>27 de enero 2025</t>
  </si>
  <si>
    <t>28 de enero 2025</t>
  </si>
  <si>
    <t>29 de enero 2025</t>
  </si>
  <si>
    <t>30 de enero 2025</t>
  </si>
  <si>
    <t>31 de enero 2025</t>
  </si>
  <si>
    <t>24 de enero 2025</t>
  </si>
  <si>
    <t>Aporte 6 al 12 de Enero 2025</t>
  </si>
  <si>
    <t>Aporte 1 al 5 de Enero 2025</t>
  </si>
  <si>
    <t>Aporte 13 al 19 de Enero 2025</t>
  </si>
  <si>
    <t>Aporte 20 al 26 de Enero 2025</t>
  </si>
  <si>
    <t>Aporte 27 al 31 de Enero 2025</t>
  </si>
  <si>
    <t>Diferencia m³</t>
  </si>
  <si>
    <t>m3/d</t>
  </si>
  <si>
    <t>m3/mes</t>
  </si>
  <si>
    <t>m3/mes  --&gt;</t>
  </si>
  <si>
    <t>Registro, m3</t>
  </si>
  <si>
    <t>Caudal liberado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</si>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</sst>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15" fontId="9" fillId="5" borderId="0" xfId="0" applyNumberFormat="1" applyFont="1" applyFill="1" applyAlignment="1">
      <alignment horizontal="center"/>
    </xf>
    <xf numFmtId="20" fontId="9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zoomScale="80" zoomScaleNormal="80" workbookViewId="0">
      <selection activeCell="O8" sqref="O8:O9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59" t="s">
        <v>0</v>
      </c>
      <c r="D4" s="1"/>
      <c r="E4" s="1"/>
      <c r="F4" s="1"/>
      <c r="G4" s="1"/>
      <c r="H4" s="1"/>
      <c r="I4" s="1"/>
      <c r="J4" s="1"/>
      <c r="K4" s="1"/>
      <c r="L4" s="59"/>
      <c r="M4" s="1"/>
      <c r="N4" s="1"/>
      <c r="O4" s="59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59" t="s">
        <v>2</v>
      </c>
      <c r="D5" s="59"/>
      <c r="E5" s="59"/>
      <c r="F5" s="59"/>
      <c r="G5" s="59"/>
      <c r="H5" s="59"/>
      <c r="I5" s="1"/>
      <c r="J5" s="1"/>
      <c r="K5" s="1"/>
      <c r="L5" s="59"/>
      <c r="M5" s="1"/>
      <c r="N5" s="1"/>
      <c r="O5" s="59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5" customHeight="1" x14ac:dyDescent="0.35">
      <c r="A8" s="1"/>
      <c r="B8" s="1"/>
      <c r="C8" s="113" t="s">
        <v>4</v>
      </c>
      <c r="D8" s="113" t="s">
        <v>5</v>
      </c>
      <c r="E8" s="113" t="s">
        <v>6</v>
      </c>
      <c r="F8" s="113" t="s">
        <v>59</v>
      </c>
      <c r="G8" s="117" t="s">
        <v>60</v>
      </c>
      <c r="H8" s="118"/>
      <c r="I8" s="1"/>
      <c r="J8" s="1"/>
      <c r="K8" s="59" t="s">
        <v>7</v>
      </c>
      <c r="L8" s="63"/>
      <c r="M8" s="63"/>
      <c r="N8" s="63"/>
      <c r="O8" s="113" t="s">
        <v>61</v>
      </c>
      <c r="P8" s="113" t="s">
        <v>8</v>
      </c>
      <c r="Q8" s="115" t="s">
        <v>9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4"/>
      <c r="D9" s="114"/>
      <c r="E9" s="114"/>
      <c r="F9" s="114"/>
      <c r="G9" s="119"/>
      <c r="H9" s="120"/>
      <c r="I9" s="1"/>
      <c r="J9" s="1"/>
      <c r="K9" s="1"/>
      <c r="L9" s="63"/>
      <c r="M9" s="63"/>
      <c r="N9" s="63"/>
      <c r="O9" s="114"/>
      <c r="P9" s="114"/>
      <c r="Q9" s="116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5">
        <v>0</v>
      </c>
      <c r="D10" s="80" t="s">
        <v>33</v>
      </c>
      <c r="E10" s="81">
        <v>0.33333333333333331</v>
      </c>
      <c r="F10" s="82">
        <v>4149847</v>
      </c>
      <c r="G10" s="68" t="s">
        <v>56</v>
      </c>
      <c r="H10" s="68" t="s">
        <v>10</v>
      </c>
      <c r="I10" s="1"/>
      <c r="J10" s="1"/>
      <c r="K10" s="1"/>
      <c r="L10" s="63"/>
      <c r="M10" s="63"/>
      <c r="N10" s="63"/>
      <c r="O10" s="78" t="s">
        <v>10</v>
      </c>
      <c r="P10" s="45" t="s">
        <v>56</v>
      </c>
      <c r="Q10" s="78" t="s">
        <v>56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6">
        <v>1</v>
      </c>
      <c r="D11" s="47">
        <v>45658</v>
      </c>
      <c r="E11" s="60">
        <v>0.33333333333333331</v>
      </c>
      <c r="F11" s="48">
        <f>'Día 1'!C16</f>
        <v>4152580</v>
      </c>
      <c r="G11" s="48">
        <f>F11-F10</f>
        <v>2733</v>
      </c>
      <c r="H11" s="49">
        <f>G11*1000/24/60/60</f>
        <v>31.631944444444446</v>
      </c>
      <c r="I11" s="1"/>
      <c r="J11" s="1"/>
      <c r="K11" s="110" t="s">
        <v>51</v>
      </c>
      <c r="L11" s="111"/>
      <c r="M11" s="112"/>
      <c r="O11" s="48">
        <v>30</v>
      </c>
      <c r="P11" s="48">
        <f>O11*60*60*24/1000</f>
        <v>2592</v>
      </c>
      <c r="Q11" s="48">
        <f>G11</f>
        <v>2733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6">
        <v>2</v>
      </c>
      <c r="D12" s="47">
        <v>45659</v>
      </c>
      <c r="E12" s="60">
        <v>0.33333333333333331</v>
      </c>
      <c r="F12" s="48">
        <f>'Día 2'!C16</f>
        <v>4155323</v>
      </c>
      <c r="G12" s="48">
        <f>F12-F11</f>
        <v>2743</v>
      </c>
      <c r="H12" s="49">
        <f t="shared" ref="H12:H38" si="0">G12*1000/24/60/60</f>
        <v>31.747685185185183</v>
      </c>
      <c r="I12" s="1"/>
      <c r="K12" s="61"/>
      <c r="L12" s="67">
        <f>SUM(G11:G15)</f>
        <v>13266</v>
      </c>
      <c r="M12" s="69" t="s">
        <v>56</v>
      </c>
      <c r="N12" s="66"/>
      <c r="O12" s="48">
        <v>30</v>
      </c>
      <c r="P12" s="48">
        <f t="shared" ref="P12:P39" si="1">O12*60*60*24/1000</f>
        <v>2592</v>
      </c>
      <c r="Q12" s="48">
        <f>G12</f>
        <v>2743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6">
        <v>3</v>
      </c>
      <c r="D13" s="47">
        <v>45660</v>
      </c>
      <c r="E13" s="60">
        <v>0.33333333333333331</v>
      </c>
      <c r="F13" s="48">
        <f>'Día 3'!C16</f>
        <v>4158038</v>
      </c>
      <c r="G13" s="48">
        <f t="shared" ref="G13:G38" si="2">F13-F12</f>
        <v>2715</v>
      </c>
      <c r="H13" s="49">
        <f t="shared" si="0"/>
        <v>31.423611111111111</v>
      </c>
      <c r="I13" s="1"/>
      <c r="J13" s="1"/>
      <c r="K13" s="61"/>
      <c r="L13" s="72">
        <f>L12*1000/5/24/60/60</f>
        <v>30.708333333333332</v>
      </c>
      <c r="M13" s="72" t="s">
        <v>10</v>
      </c>
      <c r="N13" s="66"/>
      <c r="O13" s="48">
        <v>30</v>
      </c>
      <c r="P13" s="48">
        <f t="shared" si="1"/>
        <v>2592</v>
      </c>
      <c r="Q13" s="48">
        <f t="shared" ref="Q13:Q39" si="3">G13</f>
        <v>2715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6">
        <v>4</v>
      </c>
      <c r="D14" s="47">
        <v>45661</v>
      </c>
      <c r="E14" s="60">
        <v>0.33333333333333331</v>
      </c>
      <c r="F14" s="48">
        <f>'Día 4'!C16</f>
        <v>4160630</v>
      </c>
      <c r="G14" s="48">
        <f t="shared" si="2"/>
        <v>2592</v>
      </c>
      <c r="H14" s="49">
        <f t="shared" si="0"/>
        <v>30</v>
      </c>
      <c r="I14" s="1"/>
      <c r="J14" s="1"/>
      <c r="K14" s="62"/>
      <c r="L14" s="70"/>
      <c r="M14" s="71"/>
      <c r="N14" s="66"/>
      <c r="O14" s="48">
        <v>30</v>
      </c>
      <c r="P14" s="48">
        <f t="shared" si="1"/>
        <v>2592</v>
      </c>
      <c r="Q14" s="48">
        <f t="shared" si="3"/>
        <v>2592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6">
        <v>5</v>
      </c>
      <c r="D15" s="47">
        <v>45662</v>
      </c>
      <c r="E15" s="60">
        <v>0.33333333333333331</v>
      </c>
      <c r="F15" s="48">
        <f>'Día 5'!C16</f>
        <v>4163113</v>
      </c>
      <c r="G15" s="48">
        <f t="shared" si="2"/>
        <v>2483</v>
      </c>
      <c r="H15" s="49">
        <f t="shared" si="0"/>
        <v>28.738425925925924</v>
      </c>
      <c r="I15" s="1"/>
      <c r="J15" s="1"/>
      <c r="K15" s="1"/>
      <c r="L15" s="67"/>
      <c r="M15" s="65"/>
      <c r="N15" s="66"/>
      <c r="O15" s="48">
        <v>30</v>
      </c>
      <c r="P15" s="48">
        <f t="shared" si="1"/>
        <v>2592</v>
      </c>
      <c r="Q15" s="48">
        <f t="shared" si="3"/>
        <v>2483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6">
        <v>6</v>
      </c>
      <c r="D16" s="47">
        <v>45663</v>
      </c>
      <c r="E16" s="60">
        <v>0.33333333333333331</v>
      </c>
      <c r="F16" s="48">
        <f>'DÍa 6'!C16</f>
        <v>4165920</v>
      </c>
      <c r="G16" s="48">
        <f t="shared" si="2"/>
        <v>2807</v>
      </c>
      <c r="H16" s="49">
        <f t="shared" si="0"/>
        <v>32.488425925925924</v>
      </c>
      <c r="I16" s="1"/>
      <c r="J16" s="1"/>
      <c r="K16" s="1"/>
      <c r="L16" s="67"/>
      <c r="M16" s="65"/>
      <c r="N16" s="66"/>
      <c r="O16" s="48">
        <v>30</v>
      </c>
      <c r="P16" s="48">
        <f t="shared" si="1"/>
        <v>2592</v>
      </c>
      <c r="Q16" s="48">
        <f t="shared" si="3"/>
        <v>2807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6">
        <v>7</v>
      </c>
      <c r="D17" s="47">
        <v>45664</v>
      </c>
      <c r="E17" s="60">
        <v>0.33333333333333331</v>
      </c>
      <c r="F17" s="48">
        <f>'Día 7'!C16</f>
        <v>4168604</v>
      </c>
      <c r="G17" s="48">
        <f t="shared" si="2"/>
        <v>2684</v>
      </c>
      <c r="H17" s="49">
        <f t="shared" si="0"/>
        <v>31.064814814814817</v>
      </c>
      <c r="I17" s="1"/>
      <c r="J17" s="1"/>
      <c r="K17" s="110" t="s">
        <v>50</v>
      </c>
      <c r="L17" s="111"/>
      <c r="M17" s="112"/>
      <c r="N17" s="66"/>
      <c r="O17" s="48">
        <v>30</v>
      </c>
      <c r="P17" s="48">
        <f t="shared" si="1"/>
        <v>2592</v>
      </c>
      <c r="Q17" s="48">
        <f t="shared" si="3"/>
        <v>2684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6">
        <v>8</v>
      </c>
      <c r="D18" s="47">
        <v>45665</v>
      </c>
      <c r="E18" s="60">
        <v>0.33333333333333331</v>
      </c>
      <c r="F18" s="48">
        <f>'Día 8'!C16</f>
        <v>4171403</v>
      </c>
      <c r="G18" s="48">
        <f t="shared" si="2"/>
        <v>2799</v>
      </c>
      <c r="H18" s="49">
        <f t="shared" si="0"/>
        <v>32.395833333333336</v>
      </c>
      <c r="I18" s="1"/>
      <c r="K18" s="61"/>
      <c r="L18" s="67">
        <f>SUM(G16:G22)</f>
        <v>20021</v>
      </c>
      <c r="M18" s="69" t="s">
        <v>56</v>
      </c>
      <c r="N18" s="66"/>
      <c r="O18" s="48">
        <v>30</v>
      </c>
      <c r="P18" s="48">
        <f t="shared" si="1"/>
        <v>2592</v>
      </c>
      <c r="Q18" s="48">
        <f t="shared" si="3"/>
        <v>2799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6">
        <v>9</v>
      </c>
      <c r="D19" s="47">
        <v>45666</v>
      </c>
      <c r="E19" s="60">
        <v>0.33333333333333331</v>
      </c>
      <c r="F19" s="48">
        <f>'Día 9'!C16</f>
        <v>4174312</v>
      </c>
      <c r="G19" s="48">
        <f t="shared" si="2"/>
        <v>2909</v>
      </c>
      <c r="H19" s="49">
        <f t="shared" si="0"/>
        <v>33.668981481481481</v>
      </c>
      <c r="I19" s="1"/>
      <c r="J19" s="1"/>
      <c r="K19" s="61"/>
      <c r="L19" s="72">
        <f>L18*1000/7/24/60/60</f>
        <v>33.103505291005291</v>
      </c>
      <c r="M19" s="72" t="s">
        <v>10</v>
      </c>
      <c r="N19" s="66"/>
      <c r="O19" s="48">
        <v>30</v>
      </c>
      <c r="P19" s="48">
        <f t="shared" si="1"/>
        <v>2592</v>
      </c>
      <c r="Q19" s="48">
        <f t="shared" si="3"/>
        <v>2909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6">
        <v>10</v>
      </c>
      <c r="D20" s="47">
        <v>45667</v>
      </c>
      <c r="E20" s="60">
        <v>0.33333333333333331</v>
      </c>
      <c r="F20" s="48">
        <f>'Día 10'!C16</f>
        <v>4177261</v>
      </c>
      <c r="G20" s="48">
        <f t="shared" si="2"/>
        <v>2949</v>
      </c>
      <c r="H20" s="49">
        <f t="shared" si="0"/>
        <v>34.131944444444443</v>
      </c>
      <c r="I20" s="1"/>
      <c r="J20" s="1"/>
      <c r="K20" s="62"/>
      <c r="L20" s="70"/>
      <c r="M20" s="71"/>
      <c r="N20" s="66"/>
      <c r="O20" s="48">
        <v>30</v>
      </c>
      <c r="P20" s="48">
        <f t="shared" si="1"/>
        <v>2592</v>
      </c>
      <c r="Q20" s="48">
        <f t="shared" si="3"/>
        <v>2949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6">
        <v>11</v>
      </c>
      <c r="D21" s="47">
        <v>45668</v>
      </c>
      <c r="E21" s="60">
        <v>0.33333333333333331</v>
      </c>
      <c r="F21" s="48">
        <f>'Día 11'!C16</f>
        <v>4180196</v>
      </c>
      <c r="G21" s="48">
        <f t="shared" si="2"/>
        <v>2935</v>
      </c>
      <c r="H21" s="49">
        <f>G21*1000/24/60/60</f>
        <v>33.969907407407412</v>
      </c>
      <c r="I21" s="1"/>
      <c r="J21" s="1"/>
      <c r="K21" s="1"/>
      <c r="L21" s="64"/>
      <c r="M21" s="65"/>
      <c r="N21" s="66"/>
      <c r="O21" s="48">
        <v>30</v>
      </c>
      <c r="P21" s="48">
        <f t="shared" si="1"/>
        <v>2592</v>
      </c>
      <c r="Q21" s="48">
        <f t="shared" si="3"/>
        <v>2935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6">
        <v>12</v>
      </c>
      <c r="D22" s="47">
        <v>45669</v>
      </c>
      <c r="E22" s="60">
        <v>0.33333333333333331</v>
      </c>
      <c r="F22" s="48">
        <f>'Día 12'!C16</f>
        <v>4183134</v>
      </c>
      <c r="G22" s="48">
        <f t="shared" si="2"/>
        <v>2938</v>
      </c>
      <c r="H22" s="49">
        <f t="shared" si="0"/>
        <v>34.004629629629633</v>
      </c>
      <c r="I22" s="1"/>
      <c r="J22" s="1"/>
      <c r="K22" s="1"/>
      <c r="L22" s="64"/>
      <c r="M22" s="65"/>
      <c r="N22" s="66"/>
      <c r="O22" s="48">
        <v>30</v>
      </c>
      <c r="P22" s="48">
        <f t="shared" si="1"/>
        <v>2592</v>
      </c>
      <c r="Q22" s="48">
        <f t="shared" si="3"/>
        <v>2938</v>
      </c>
      <c r="R22" s="1"/>
      <c r="S22" s="1" t="s">
        <v>11</v>
      </c>
      <c r="T22" s="1"/>
      <c r="U22" s="1"/>
      <c r="V22" s="1"/>
      <c r="W22" s="1"/>
    </row>
    <row r="23" spans="1:23" x14ac:dyDescent="0.35">
      <c r="A23" s="1"/>
      <c r="B23" s="1"/>
      <c r="C23" s="46">
        <v>13</v>
      </c>
      <c r="D23" s="47">
        <v>45670</v>
      </c>
      <c r="E23" s="60">
        <v>0.33333333333333331</v>
      </c>
      <c r="F23" s="48">
        <f>'Día 13'!C16</f>
        <v>4185970</v>
      </c>
      <c r="G23" s="48">
        <f t="shared" si="2"/>
        <v>2836</v>
      </c>
      <c r="H23" s="49">
        <f t="shared" si="0"/>
        <v>32.824074074074076</v>
      </c>
      <c r="I23" s="1"/>
      <c r="J23" s="1"/>
      <c r="K23" s="110" t="s">
        <v>52</v>
      </c>
      <c r="L23" s="111"/>
      <c r="M23" s="112"/>
      <c r="N23" s="66"/>
      <c r="O23" s="48">
        <v>30</v>
      </c>
      <c r="P23" s="48">
        <f t="shared" si="1"/>
        <v>2592</v>
      </c>
      <c r="Q23" s="48">
        <f t="shared" si="3"/>
        <v>2836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6">
        <v>14</v>
      </c>
      <c r="D24" s="47">
        <v>45671</v>
      </c>
      <c r="E24" s="60">
        <v>0.33333333333333331</v>
      </c>
      <c r="F24" s="48">
        <f>'Día 14'!C16</f>
        <v>4188893</v>
      </c>
      <c r="G24" s="48">
        <f t="shared" si="2"/>
        <v>2923</v>
      </c>
      <c r="H24" s="49">
        <f t="shared" si="0"/>
        <v>33.831018518518519</v>
      </c>
      <c r="I24" s="1"/>
      <c r="K24" s="61"/>
      <c r="L24" s="67">
        <f>SUM(G23:G29)</f>
        <v>20622</v>
      </c>
      <c r="M24" s="69" t="s">
        <v>56</v>
      </c>
      <c r="N24" s="66"/>
      <c r="O24" s="48">
        <v>30</v>
      </c>
      <c r="P24" s="48">
        <f t="shared" si="1"/>
        <v>2592</v>
      </c>
      <c r="Q24" s="48">
        <f t="shared" si="3"/>
        <v>2923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6">
        <v>15</v>
      </c>
      <c r="D25" s="47">
        <v>45672</v>
      </c>
      <c r="E25" s="60">
        <v>0.33333333333333331</v>
      </c>
      <c r="F25" s="48">
        <f>'Día 15'!C16</f>
        <v>4191840</v>
      </c>
      <c r="G25" s="48">
        <f t="shared" si="2"/>
        <v>2947</v>
      </c>
      <c r="H25" s="49">
        <f t="shared" si="0"/>
        <v>34.108796296296298</v>
      </c>
      <c r="I25" s="1"/>
      <c r="J25" s="1"/>
      <c r="K25" s="61"/>
      <c r="L25" s="72">
        <f>L24*1000/7/24/60/60</f>
        <v>34.097222222222221</v>
      </c>
      <c r="M25" s="72" t="s">
        <v>10</v>
      </c>
      <c r="N25" s="66"/>
      <c r="O25" s="48">
        <v>30</v>
      </c>
      <c r="P25" s="48">
        <f t="shared" si="1"/>
        <v>2592</v>
      </c>
      <c r="Q25" s="48">
        <f t="shared" si="3"/>
        <v>2947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6">
        <v>16</v>
      </c>
      <c r="D26" s="47">
        <v>45673</v>
      </c>
      <c r="E26" s="60">
        <v>0.33333333333333331</v>
      </c>
      <c r="F26" s="48">
        <f>'Día 16'!C16</f>
        <v>4194826</v>
      </c>
      <c r="G26" s="48">
        <f t="shared" si="2"/>
        <v>2986</v>
      </c>
      <c r="H26" s="49">
        <f t="shared" si="0"/>
        <v>34.56018518518519</v>
      </c>
      <c r="I26" s="1"/>
      <c r="J26" s="1"/>
      <c r="K26" s="62"/>
      <c r="L26" s="70"/>
      <c r="M26" s="71"/>
      <c r="N26" s="66"/>
      <c r="O26" s="48">
        <v>30</v>
      </c>
      <c r="P26" s="48">
        <f t="shared" si="1"/>
        <v>2592</v>
      </c>
      <c r="Q26" s="48">
        <f t="shared" si="3"/>
        <v>2986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6">
        <v>17</v>
      </c>
      <c r="D27" s="47">
        <v>45674</v>
      </c>
      <c r="E27" s="60">
        <v>0.33333333333333331</v>
      </c>
      <c r="F27" s="48">
        <f>'Día 17'!C16</f>
        <v>4197802</v>
      </c>
      <c r="G27" s="48">
        <f t="shared" si="2"/>
        <v>2976</v>
      </c>
      <c r="H27" s="49">
        <f t="shared" si="0"/>
        <v>34.444444444444443</v>
      </c>
      <c r="I27" s="1"/>
      <c r="J27" s="1"/>
      <c r="K27" s="1"/>
      <c r="L27" s="64"/>
      <c r="M27" s="65"/>
      <c r="N27" s="66"/>
      <c r="O27" s="48">
        <v>30</v>
      </c>
      <c r="P27" s="48">
        <f t="shared" si="1"/>
        <v>2592</v>
      </c>
      <c r="Q27" s="48">
        <f t="shared" si="3"/>
        <v>2976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6">
        <v>18</v>
      </c>
      <c r="D28" s="47">
        <v>45675</v>
      </c>
      <c r="E28" s="60">
        <v>0.33333333333333331</v>
      </c>
      <c r="F28" s="48">
        <f>'Día 18'!C16</f>
        <v>4200788</v>
      </c>
      <c r="G28" s="48">
        <f t="shared" si="2"/>
        <v>2986</v>
      </c>
      <c r="H28" s="49">
        <f>G28*1000/24/60/60</f>
        <v>34.56018518518519</v>
      </c>
      <c r="I28" s="1"/>
      <c r="J28" s="1"/>
      <c r="K28" s="1"/>
      <c r="L28" s="64"/>
      <c r="M28" s="65"/>
      <c r="N28" s="66"/>
      <c r="O28" s="48">
        <v>30</v>
      </c>
      <c r="P28" s="48">
        <f t="shared" si="1"/>
        <v>2592</v>
      </c>
      <c r="Q28" s="48">
        <f t="shared" si="3"/>
        <v>2986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6">
        <v>19</v>
      </c>
      <c r="D29" s="47">
        <v>45676</v>
      </c>
      <c r="E29" s="60">
        <v>0.33333333333333331</v>
      </c>
      <c r="F29" s="48">
        <f>'Día 19'!C16</f>
        <v>4203756</v>
      </c>
      <c r="G29" s="48">
        <f t="shared" si="2"/>
        <v>2968</v>
      </c>
      <c r="H29" s="49">
        <f t="shared" si="0"/>
        <v>34.351851851851855</v>
      </c>
      <c r="I29" s="1"/>
      <c r="J29" s="1"/>
      <c r="K29" s="110" t="s">
        <v>53</v>
      </c>
      <c r="L29" s="111"/>
      <c r="M29" s="112"/>
      <c r="N29" s="66"/>
      <c r="O29" s="48">
        <v>30</v>
      </c>
      <c r="P29" s="48">
        <f t="shared" si="1"/>
        <v>2592</v>
      </c>
      <c r="Q29" s="48">
        <f t="shared" si="3"/>
        <v>2968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6">
        <v>20</v>
      </c>
      <c r="D30" s="47">
        <v>45677</v>
      </c>
      <c r="E30" s="60">
        <v>0.33333333333333331</v>
      </c>
      <c r="F30" s="48">
        <f>'Día 20'!C16</f>
        <v>4206717</v>
      </c>
      <c r="G30" s="48">
        <f t="shared" si="2"/>
        <v>2961</v>
      </c>
      <c r="H30" s="49">
        <f t="shared" si="0"/>
        <v>34.270833333333336</v>
      </c>
      <c r="I30" s="1"/>
      <c r="K30" s="61"/>
      <c r="L30" s="67">
        <f>SUM(G30:G36)</f>
        <v>20586</v>
      </c>
      <c r="M30" s="69" t="s">
        <v>56</v>
      </c>
      <c r="N30" s="66"/>
      <c r="O30" s="48">
        <v>30</v>
      </c>
      <c r="P30" s="48">
        <f t="shared" si="1"/>
        <v>2592</v>
      </c>
      <c r="Q30" s="48">
        <f t="shared" si="3"/>
        <v>2961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6">
        <v>21</v>
      </c>
      <c r="D31" s="47">
        <v>45678</v>
      </c>
      <c r="E31" s="60">
        <v>0.33333333333333331</v>
      </c>
      <c r="F31" s="48">
        <f>'Día 21'!C16</f>
        <v>4209656</v>
      </c>
      <c r="G31" s="48">
        <f t="shared" si="2"/>
        <v>2939</v>
      </c>
      <c r="H31" s="49">
        <f t="shared" si="0"/>
        <v>34.016203703703702</v>
      </c>
      <c r="I31" s="1"/>
      <c r="J31" s="1"/>
      <c r="K31" s="61"/>
      <c r="L31" s="72">
        <f>L30*1000/7/24/60/60</f>
        <v>34.037698412698411</v>
      </c>
      <c r="M31" s="72" t="s">
        <v>10</v>
      </c>
      <c r="N31" s="66"/>
      <c r="O31" s="48">
        <v>30</v>
      </c>
      <c r="P31" s="48">
        <f t="shared" si="1"/>
        <v>2592</v>
      </c>
      <c r="Q31" s="48">
        <f t="shared" si="3"/>
        <v>2939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6">
        <v>22</v>
      </c>
      <c r="D32" s="47">
        <v>45679</v>
      </c>
      <c r="E32" s="60">
        <v>0.33333333333333331</v>
      </c>
      <c r="F32" s="48">
        <f>'Día 22'!C16</f>
        <v>4212584</v>
      </c>
      <c r="G32" s="48">
        <f t="shared" si="2"/>
        <v>2928</v>
      </c>
      <c r="H32" s="49">
        <f>G32*1000/24/60/60</f>
        <v>33.888888888888886</v>
      </c>
      <c r="I32" s="1"/>
      <c r="J32" s="1"/>
      <c r="K32" s="62"/>
      <c r="L32" s="70"/>
      <c r="M32" s="71"/>
      <c r="N32" s="66"/>
      <c r="O32" s="48">
        <v>30</v>
      </c>
      <c r="P32" s="48">
        <f t="shared" si="1"/>
        <v>2592</v>
      </c>
      <c r="Q32" s="48">
        <f t="shared" si="3"/>
        <v>2928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6">
        <v>23</v>
      </c>
      <c r="D33" s="47">
        <v>45680</v>
      </c>
      <c r="E33" s="60">
        <v>0.33333333333333331</v>
      </c>
      <c r="F33" s="48">
        <f>'Día 23'!C16</f>
        <v>4215536</v>
      </c>
      <c r="G33" s="48">
        <f t="shared" si="2"/>
        <v>2952</v>
      </c>
      <c r="H33" s="49">
        <f t="shared" si="0"/>
        <v>34.166666666666664</v>
      </c>
      <c r="I33" s="1"/>
      <c r="J33" s="1"/>
      <c r="K33" s="1"/>
      <c r="L33" s="64"/>
      <c r="M33" s="65"/>
      <c r="N33" s="66"/>
      <c r="O33" s="48">
        <v>30</v>
      </c>
      <c r="P33" s="48">
        <f t="shared" si="1"/>
        <v>2592</v>
      </c>
      <c r="Q33" s="48">
        <f t="shared" si="3"/>
        <v>2952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6">
        <v>24</v>
      </c>
      <c r="D34" s="47">
        <v>45681</v>
      </c>
      <c r="E34" s="60">
        <v>0.33333333333333331</v>
      </c>
      <c r="F34" s="48">
        <f>'Día 24'!C16</f>
        <v>4218464</v>
      </c>
      <c r="G34" s="48">
        <f t="shared" si="2"/>
        <v>2928</v>
      </c>
      <c r="H34" s="49">
        <f t="shared" si="0"/>
        <v>33.888888888888886</v>
      </c>
      <c r="I34" s="1"/>
      <c r="J34" s="1"/>
      <c r="K34" s="1"/>
      <c r="L34" s="64"/>
      <c r="M34" s="65"/>
      <c r="N34" s="66"/>
      <c r="O34" s="48">
        <v>30</v>
      </c>
      <c r="P34" s="48">
        <f t="shared" si="1"/>
        <v>2592</v>
      </c>
      <c r="Q34" s="48">
        <f t="shared" si="3"/>
        <v>2928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6">
        <v>25</v>
      </c>
      <c r="D35" s="47">
        <v>45682</v>
      </c>
      <c r="E35" s="60">
        <v>0.33333333333333331</v>
      </c>
      <c r="F35" s="48">
        <f>'Día 25'!C16</f>
        <v>4221410</v>
      </c>
      <c r="G35" s="48">
        <f t="shared" si="2"/>
        <v>2946</v>
      </c>
      <c r="H35" s="49">
        <f t="shared" si="0"/>
        <v>34.097222222222221</v>
      </c>
      <c r="I35" s="1"/>
      <c r="J35" s="1"/>
      <c r="K35" s="110" t="s">
        <v>54</v>
      </c>
      <c r="L35" s="111"/>
      <c r="M35" s="112"/>
      <c r="N35" s="66"/>
      <c r="O35" s="48">
        <v>30</v>
      </c>
      <c r="P35" s="48">
        <f t="shared" si="1"/>
        <v>2592</v>
      </c>
      <c r="Q35" s="48">
        <f t="shared" si="3"/>
        <v>2946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6">
        <v>26</v>
      </c>
      <c r="D36" s="47">
        <v>45683</v>
      </c>
      <c r="E36" s="60">
        <v>0.33333333333333331</v>
      </c>
      <c r="F36" s="48">
        <f>'Día 26'!C16</f>
        <v>4224342</v>
      </c>
      <c r="G36" s="48">
        <f t="shared" si="2"/>
        <v>2932</v>
      </c>
      <c r="H36" s="49">
        <f t="shared" si="0"/>
        <v>33.935185185185183</v>
      </c>
      <c r="I36" s="1"/>
      <c r="K36" s="61"/>
      <c r="L36" s="67">
        <f>SUM(G37:G41)</f>
        <v>14451</v>
      </c>
      <c r="M36" s="69" t="s">
        <v>56</v>
      </c>
      <c r="N36" s="66"/>
      <c r="O36" s="48">
        <v>30</v>
      </c>
      <c r="P36" s="48">
        <f t="shared" si="1"/>
        <v>2592</v>
      </c>
      <c r="Q36" s="48">
        <f t="shared" si="3"/>
        <v>2932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6">
        <v>27</v>
      </c>
      <c r="D37" s="47">
        <v>45684</v>
      </c>
      <c r="E37" s="60">
        <v>0.33333333333333331</v>
      </c>
      <c r="F37" s="48">
        <f>'Día 27'!C16</f>
        <v>4227246</v>
      </c>
      <c r="G37" s="48">
        <f t="shared" si="2"/>
        <v>2904</v>
      </c>
      <c r="H37" s="49">
        <f t="shared" si="0"/>
        <v>33.611111111111114</v>
      </c>
      <c r="I37" s="1"/>
      <c r="J37" s="1"/>
      <c r="K37" s="61"/>
      <c r="L37" s="72">
        <f>L36*1000/5/24/60/60</f>
        <v>33.451388888888886</v>
      </c>
      <c r="M37" s="72" t="s">
        <v>10</v>
      </c>
      <c r="N37" s="66"/>
      <c r="O37" s="48">
        <v>30</v>
      </c>
      <c r="P37" s="48">
        <f t="shared" si="1"/>
        <v>2592</v>
      </c>
      <c r="Q37" s="48">
        <f t="shared" si="3"/>
        <v>2904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6">
        <v>28</v>
      </c>
      <c r="D38" s="47">
        <v>45685</v>
      </c>
      <c r="E38" s="60">
        <v>0.33333333333333331</v>
      </c>
      <c r="F38" s="48">
        <f>'Día 28'!C16</f>
        <v>4230059</v>
      </c>
      <c r="G38" s="48">
        <f t="shared" si="2"/>
        <v>2813</v>
      </c>
      <c r="H38" s="49">
        <f t="shared" si="0"/>
        <v>32.557870370370367</v>
      </c>
      <c r="I38" s="1"/>
      <c r="J38" s="1"/>
      <c r="K38" s="62"/>
      <c r="L38" s="70"/>
      <c r="M38" s="71"/>
      <c r="N38" s="66"/>
      <c r="O38" s="48">
        <v>30</v>
      </c>
      <c r="P38" s="48">
        <f t="shared" si="1"/>
        <v>2592</v>
      </c>
      <c r="Q38" s="48">
        <f t="shared" si="3"/>
        <v>2813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6">
        <v>29</v>
      </c>
      <c r="D39" s="47">
        <v>45686</v>
      </c>
      <c r="E39" s="60">
        <v>0.33333333333333331</v>
      </c>
      <c r="F39" s="48">
        <f>'Día 29'!C16</f>
        <v>4232912</v>
      </c>
      <c r="G39" s="48">
        <f>F39-F38</f>
        <v>2853</v>
      </c>
      <c r="H39" s="49">
        <f>G39*1000/24/60/60</f>
        <v>33.020833333333336</v>
      </c>
      <c r="I39" s="1"/>
      <c r="J39" s="1"/>
      <c r="K39" s="1"/>
      <c r="L39" s="64"/>
      <c r="M39" s="65"/>
      <c r="N39" s="66"/>
      <c r="O39" s="48">
        <v>30</v>
      </c>
      <c r="P39" s="48">
        <f t="shared" si="1"/>
        <v>2592</v>
      </c>
      <c r="Q39" s="48">
        <f t="shared" si="3"/>
        <v>2853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6">
        <v>30</v>
      </c>
      <c r="D40" s="47">
        <v>45687</v>
      </c>
      <c r="E40" s="60">
        <v>0.33333333333333298</v>
      </c>
      <c r="F40" s="48">
        <f>'Día 30'!C16</f>
        <v>4235840</v>
      </c>
      <c r="G40" s="48">
        <f t="shared" ref="G40" si="4">F40-F39</f>
        <v>2928</v>
      </c>
      <c r="H40" s="49">
        <f>G40*1000/24/60/60</f>
        <v>33.888888888888886</v>
      </c>
      <c r="I40" s="1"/>
      <c r="J40" s="1"/>
      <c r="K40" s="1"/>
      <c r="L40" s="64"/>
      <c r="M40" s="65"/>
      <c r="N40" s="66"/>
      <c r="O40" s="48">
        <v>30</v>
      </c>
      <c r="P40" s="48">
        <f>O40*60*60*24/1000</f>
        <v>2592</v>
      </c>
      <c r="Q40" s="48">
        <f>G40</f>
        <v>2928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6">
        <v>31</v>
      </c>
      <c r="D41" s="47">
        <v>45688</v>
      </c>
      <c r="E41" s="60">
        <v>0.33333333333333298</v>
      </c>
      <c r="F41" s="48">
        <f>'Día 31'!C16</f>
        <v>4238793</v>
      </c>
      <c r="G41" s="48">
        <f>F41-F40</f>
        <v>2953</v>
      </c>
      <c r="H41" s="49">
        <f>G41*1000/24/60/60</f>
        <v>34.17824074074074</v>
      </c>
      <c r="I41" s="1"/>
      <c r="J41" s="1"/>
      <c r="K41" s="1"/>
      <c r="L41" s="102"/>
      <c r="M41" s="65"/>
      <c r="N41" s="66"/>
      <c r="O41" s="48">
        <v>30</v>
      </c>
      <c r="P41" s="48">
        <f>O41*60*60*24/1000</f>
        <v>2592</v>
      </c>
      <c r="Q41" s="48">
        <f>G41</f>
        <v>2953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03"/>
      <c r="D42" s="104"/>
      <c r="E42" s="105"/>
      <c r="F42" s="106"/>
      <c r="G42" s="107">
        <f>(AVERAGE(G11:G41)-2592)/2592</f>
        <v>0.10695440063719626</v>
      </c>
      <c r="H42" s="107">
        <f>(AVERAGE(H11:H41)-30)/30</f>
        <v>0.1069544006371963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0"/>
      <c r="D43" s="51"/>
      <c r="E43" s="51"/>
      <c r="F43" s="51"/>
      <c r="G43" s="51"/>
      <c r="H43" s="52"/>
      <c r="I43" s="1"/>
      <c r="J43" s="1"/>
      <c r="K43" s="1"/>
      <c r="L43" s="1"/>
      <c r="M43" s="1"/>
      <c r="N43" s="108"/>
      <c r="O43" s="76" t="s">
        <v>58</v>
      </c>
      <c r="P43" s="75">
        <f>SUM(P11:P41)</f>
        <v>80352</v>
      </c>
      <c r="Q43" s="92">
        <f>SUM(Q11:Q41)</f>
        <v>88946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3"/>
      <c r="D44" s="57" t="s">
        <v>12</v>
      </c>
      <c r="E44" s="57"/>
      <c r="F44" s="57"/>
      <c r="G44" s="85">
        <f>(F41-F10)*1000/31/24/60/60</f>
        <v>33.208632019115889</v>
      </c>
      <c r="H44" s="58" t="s">
        <v>13</v>
      </c>
      <c r="I44" s="1"/>
      <c r="J44" s="1"/>
      <c r="K44" s="1"/>
      <c r="L44" s="1"/>
      <c r="M44" s="59"/>
      <c r="N44" s="109"/>
      <c r="O44" s="77" t="s">
        <v>14</v>
      </c>
      <c r="P44" s="91">
        <f>P43*1000/31/24/60/60</f>
        <v>30</v>
      </c>
      <c r="Q44" s="93">
        <f>Q43*1000/31/24/60/60</f>
        <v>33.208632019115889</v>
      </c>
      <c r="R44" s="59" t="s">
        <v>15</v>
      </c>
      <c r="S44" s="1"/>
      <c r="T44" s="1"/>
      <c r="U44" s="1"/>
      <c r="V44" s="1"/>
      <c r="W44" s="1"/>
    </row>
    <row r="45" spans="1:23" x14ac:dyDescent="0.35">
      <c r="A45" s="1"/>
      <c r="B45" s="1"/>
      <c r="C45" s="54"/>
      <c r="D45" s="55"/>
      <c r="E45" s="55"/>
      <c r="F45" s="55"/>
      <c r="G45" s="55"/>
      <c r="H45" s="5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3" t="s">
        <v>16</v>
      </c>
      <c r="O46" s="74" t="s">
        <v>57</v>
      </c>
      <c r="P46" s="74"/>
      <c r="Q46" s="84">
        <f>Q43-P43</f>
        <v>8594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59" t="s">
        <v>17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86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mergeCells count="14">
    <mergeCell ref="F8:F9"/>
    <mergeCell ref="D8:D9"/>
    <mergeCell ref="C8:C9"/>
    <mergeCell ref="P8:P9"/>
    <mergeCell ref="Q8:Q9"/>
    <mergeCell ref="O8:O9"/>
    <mergeCell ref="G8:H9"/>
    <mergeCell ref="E8:E9"/>
    <mergeCell ref="N43:N44"/>
    <mergeCell ref="K11:M11"/>
    <mergeCell ref="K17:M17"/>
    <mergeCell ref="K29:M29"/>
    <mergeCell ref="K23:M23"/>
    <mergeCell ref="K35:M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7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26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8'!C26</f>
        <v>4172610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4174312</v>
      </c>
      <c r="D16" s="39">
        <f>+C16-C8</f>
        <v>1702</v>
      </c>
      <c r="E16" s="94">
        <f>+D16*1000/14/3600</f>
        <v>33.769841269841265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4174928</v>
      </c>
      <c r="D21" s="39">
        <f>+C21-C16</f>
        <v>616</v>
      </c>
      <c r="E21" s="94">
        <f>+D21*1000/5/3600</f>
        <v>34.222222222222221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4175539</v>
      </c>
      <c r="D26" s="39">
        <f>+C26-C21</f>
        <v>611</v>
      </c>
      <c r="E26" s="94">
        <f>+D26*1000/5/3600</f>
        <v>33.944444444444443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7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27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9'!C26</f>
        <v>4175539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9">
        <v>0.33333333333333298</v>
      </c>
      <c r="C16" s="83">
        <v>4177261</v>
      </c>
      <c r="D16" s="39">
        <f>+C16-C8</f>
        <v>1722</v>
      </c>
      <c r="E16" s="94">
        <f>+D16*1000/14/3600</f>
        <v>34.166666666666664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4177877</v>
      </c>
      <c r="D21" s="39">
        <f>+C21-C16</f>
        <v>616</v>
      </c>
      <c r="E21" s="94">
        <f>+D21*1000/5/3600</f>
        <v>34.222222222222221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4178480</v>
      </c>
      <c r="D26" s="39">
        <f>+C26-C21</f>
        <v>603</v>
      </c>
      <c r="E26" s="94">
        <f>+D26*1000/5/3600</f>
        <v>33.5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6" zoomScale="80" zoomScaleNormal="80" zoomScalePageLayoutView="70" workbookViewId="0">
      <selection activeCell="D30" sqref="D3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28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10'!C26</f>
        <v>4178480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4180196</v>
      </c>
      <c r="D16" s="39">
        <f>+C16-C8</f>
        <v>1716</v>
      </c>
      <c r="E16" s="94">
        <f>+D16*1000/14/3600</f>
        <v>34.047619047619044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4180812</v>
      </c>
      <c r="D21" s="39">
        <f>+C21-C16</f>
        <v>616</v>
      </c>
      <c r="E21" s="94">
        <f>+D21*1000/5/3600</f>
        <v>34.222222222222221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4181430</v>
      </c>
      <c r="D26" s="39">
        <f>+C26-C21</f>
        <v>618</v>
      </c>
      <c r="E26" s="94">
        <f>+D26*1000/5/3600</f>
        <v>34.333333333333336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6" zoomScale="80" zoomScaleNormal="80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29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11'!C26</f>
        <v>4181430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/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4183134</v>
      </c>
      <c r="D16" s="39">
        <f>+C16-C8</f>
        <v>1704</v>
      </c>
      <c r="E16" s="94">
        <f>+D16*1000/14/3600</f>
        <v>33.80952380952381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4183733</v>
      </c>
      <c r="D21" s="39">
        <f>+C21-C16</f>
        <v>599</v>
      </c>
      <c r="E21" s="94">
        <f>+D21*1000/5/3600</f>
        <v>33.277777777777779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4184351</v>
      </c>
      <c r="D26" s="39">
        <f>+C26-C21</f>
        <v>618</v>
      </c>
      <c r="E26" s="94">
        <f>+D26*1000/5/3600</f>
        <v>34.333333333333336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6" zoomScale="80" zoomScaleNormal="80" zoomScalePageLayoutView="70" workbookViewId="0">
      <selection activeCell="C31" sqref="C3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30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12'!C26</f>
        <v>4184351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4185970</v>
      </c>
      <c r="D16" s="39">
        <f>+C16-C8</f>
        <v>1619</v>
      </c>
      <c r="E16" s="94">
        <f>+D16*1000/14/3600</f>
        <v>32.123015873015873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4186564</v>
      </c>
      <c r="D21" s="39">
        <f>+C21-C16</f>
        <v>594</v>
      </c>
      <c r="E21" s="94">
        <f>+D21*1000/5/3600</f>
        <v>33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4187158</v>
      </c>
      <c r="D26" s="39">
        <f>+C26-C21</f>
        <v>594</v>
      </c>
      <c r="E26" s="94">
        <f>+D26*1000/5/3600</f>
        <v>33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7" zoomScale="80" zoomScaleNormal="80" zoomScalePageLayoutView="70" workbookViewId="0">
      <selection activeCell="E16" sqref="E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13'!C26</f>
        <v>4187158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4188893</v>
      </c>
      <c r="D16" s="39">
        <f>+C16-C8</f>
        <v>1735</v>
      </c>
      <c r="E16" s="94">
        <f>+D16*1000/14/3600</f>
        <v>34.424603174603178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4189474</v>
      </c>
      <c r="D21" s="39">
        <f>+C21-C16</f>
        <v>581</v>
      </c>
      <c r="E21" s="94">
        <f>+D21*1000/5/3600</f>
        <v>32.277777777777779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4190095</v>
      </c>
      <c r="D26" s="39">
        <f>+C26-C21</f>
        <v>621</v>
      </c>
      <c r="E26" s="94">
        <f>+D26*1000/5/3600</f>
        <v>34.5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7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14'!C26</f>
        <v>4190095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4191840</v>
      </c>
      <c r="D16" s="39">
        <f>+C16-C8</f>
        <v>1745</v>
      </c>
      <c r="E16" s="94">
        <f>+D16*1000/14/3600</f>
        <v>34.623015873015873</v>
      </c>
      <c r="F16" s="40" t="s">
        <v>11</v>
      </c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4192460</v>
      </c>
      <c r="D21" s="39">
        <f>+C21-C16</f>
        <v>620</v>
      </c>
      <c r="E21" s="94">
        <f>+D21*1000/5/3600</f>
        <v>34.444444444444443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4193090</v>
      </c>
      <c r="D26" s="39">
        <f>+C26-C21</f>
        <v>630</v>
      </c>
      <c r="E26" s="94">
        <f>+D26*1000/5/3600</f>
        <v>35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8" zoomScale="85" zoomScaleNormal="85" zoomScalePageLayoutView="70" workbookViewId="0">
      <selection activeCell="F28" sqref="F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15'!C26</f>
        <v>4193090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4194826</v>
      </c>
      <c r="D16" s="39">
        <f>+C16-C8</f>
        <v>1736</v>
      </c>
      <c r="E16" s="94">
        <f>+D16*1000/14/3600</f>
        <v>34.444444444444443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4195442</v>
      </c>
      <c r="D21" s="39">
        <f>+C21-C16</f>
        <v>616</v>
      </c>
      <c r="E21" s="94">
        <f>+D21*1000/5/3600</f>
        <v>34.222222222222221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4196062</v>
      </c>
      <c r="D26" s="39">
        <f>+C26-C21</f>
        <v>620</v>
      </c>
      <c r="E26" s="94">
        <f>+D26*1000/5/3600</f>
        <v>34.444444444444443</v>
      </c>
      <c r="F26" s="40" t="s">
        <v>11</v>
      </c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8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16'!C26</f>
        <v>4196062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4197802</v>
      </c>
      <c r="D16" s="39">
        <f>+C16-C8</f>
        <v>1740</v>
      </c>
      <c r="E16" s="94">
        <f>+D16*1000/14/3600</f>
        <v>34.523809523809526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4198439</v>
      </c>
      <c r="D21" s="39">
        <f>+C21-C16</f>
        <v>637</v>
      </c>
      <c r="E21" s="94">
        <f>+D21*1000/5/3600</f>
        <v>35.388888888888886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4199042</v>
      </c>
      <c r="D26" s="39">
        <f>+C26-C21</f>
        <v>603</v>
      </c>
      <c r="E26" s="94">
        <f>+D26*1000/5/3600</f>
        <v>33.5</v>
      </c>
      <c r="F26" s="44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8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17'!C26</f>
        <v>4199042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4200788</v>
      </c>
      <c r="D16" s="39">
        <f>+C16-C8</f>
        <v>1746</v>
      </c>
      <c r="E16" s="94">
        <f>+D16*1000/14/3600</f>
        <v>34.642857142857139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4201406</v>
      </c>
      <c r="D21" s="39">
        <f>+C21-C16</f>
        <v>618</v>
      </c>
      <c r="E21" s="94">
        <f>+D21*1000/5/3600</f>
        <v>34.333333333333336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4202034</v>
      </c>
      <c r="D26" s="39">
        <f>+C26-C21</f>
        <v>628</v>
      </c>
      <c r="E26" s="94">
        <f>+D26*1000/5/3600</f>
        <v>34.888888888888886</v>
      </c>
      <c r="F26" s="40" t="s">
        <v>11</v>
      </c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70" zoomScaleNormal="70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45658</v>
      </c>
      <c r="C7" s="22" t="s">
        <v>20</v>
      </c>
      <c r="D7" s="23" t="s">
        <v>55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v>4150986</v>
      </c>
      <c r="D8" s="28"/>
      <c r="E8" s="28"/>
      <c r="F8" s="8"/>
      <c r="G8" s="138"/>
      <c r="H8" s="139"/>
      <c r="I8" s="29"/>
      <c r="J8" s="29" t="s">
        <v>11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1">
        <f>+D10*1000/3600</f>
        <v>0</v>
      </c>
      <c r="F10" s="10" t="s">
        <v>11</v>
      </c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1">
        <f t="shared" ref="E11:E25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1">
        <f t="shared" si="1"/>
        <v>0</v>
      </c>
      <c r="F15" s="10"/>
      <c r="G15" s="121" t="s">
        <v>11</v>
      </c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4152580</v>
      </c>
      <c r="D16" s="39">
        <f>+C16-C8</f>
        <v>1594</v>
      </c>
      <c r="E16" s="94">
        <f>+D16*1000/14/3600</f>
        <v>31.626984126984127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1">
        <v>0</v>
      </c>
      <c r="F17" s="10" t="s">
        <v>11</v>
      </c>
      <c r="G17" s="121" t="s">
        <v>11</v>
      </c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1">
        <f t="shared" si="1"/>
        <v>0</v>
      </c>
      <c r="F19" s="10" t="s">
        <v>11</v>
      </c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4153146</v>
      </c>
      <c r="D21" s="39">
        <f>+C21-C16</f>
        <v>566</v>
      </c>
      <c r="E21" s="94">
        <f>+D21*1000/5/3600</f>
        <v>31.444444444444443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1">
        <f t="shared" si="1"/>
        <v>0</v>
      </c>
      <c r="F25" s="11"/>
      <c r="G25" s="121" t="s">
        <v>11</v>
      </c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4153716</v>
      </c>
      <c r="D26" s="39">
        <f>+C26-C21</f>
        <v>570</v>
      </c>
      <c r="E26" s="94">
        <f>+D26*1000/5/3600</f>
        <v>31.666666666666668</v>
      </c>
      <c r="F26" s="40" t="s">
        <v>11</v>
      </c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7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18'!C26</f>
        <v>4202034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4203756</v>
      </c>
      <c r="D16" s="39">
        <f>+C16-C8</f>
        <v>1722</v>
      </c>
      <c r="E16" s="94">
        <f>+D16*1000/14/3600</f>
        <v>34.166666666666664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4204365</v>
      </c>
      <c r="D21" s="39">
        <f>+C21-C16</f>
        <v>609</v>
      </c>
      <c r="E21" s="94">
        <f>+D21*1000/5/3600</f>
        <v>33.833333333333336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4204976</v>
      </c>
      <c r="D26" s="39">
        <f>+C26-C21</f>
        <v>611</v>
      </c>
      <c r="E26" s="94">
        <f>+D26*1000/5/3600</f>
        <v>33.944444444444443</v>
      </c>
      <c r="F26" s="40"/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7" zoomScale="85" zoomScaleNormal="85" zoomScalePageLayoutView="70" workbookViewId="0">
      <selection activeCell="D23" sqref="D23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42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19'!C26</f>
        <v>4204976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4206717</v>
      </c>
      <c r="D16" s="39">
        <f>+C16-C8</f>
        <v>1741</v>
      </c>
      <c r="E16" s="94">
        <f>+D16*1000/14/3600</f>
        <v>34.543650793650791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4207337</v>
      </c>
      <c r="D21" s="39">
        <f>+C21-C16</f>
        <v>620</v>
      </c>
      <c r="E21" s="94">
        <f>+D21*1000/5/3600</f>
        <v>34.444444444444443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4207931</v>
      </c>
      <c r="D26" s="39">
        <f>+C26-C21</f>
        <v>594</v>
      </c>
      <c r="E26" s="94">
        <f>+D26*1000/5/3600</f>
        <v>33</v>
      </c>
      <c r="F26" s="40"/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7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20'!C26</f>
        <v>4207931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4209656</v>
      </c>
      <c r="D16" s="39">
        <f>+C16-C8</f>
        <v>1725</v>
      </c>
      <c r="E16" s="94">
        <f>+D16*1000/14/3600</f>
        <v>34.226190476190474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4210268</v>
      </c>
      <c r="D21" s="39">
        <f>+C21-C16</f>
        <v>612</v>
      </c>
      <c r="E21" s="94">
        <f>+D21*1000/5/3600</f>
        <v>34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/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4210876</v>
      </c>
      <c r="D26" s="39">
        <f>+C26-C21</f>
        <v>608</v>
      </c>
      <c r="E26" s="94">
        <f>+D26*1000/5/3600</f>
        <v>33.777777777777779</v>
      </c>
      <c r="F26" s="40"/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21'!C26</f>
        <v>4210876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4212584</v>
      </c>
      <c r="D16" s="39">
        <f>+C16-C8</f>
        <v>1708</v>
      </c>
      <c r="E16" s="94">
        <f>+D16*1000/14/3600</f>
        <v>33.888888888888886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4213211</v>
      </c>
      <c r="D21" s="39">
        <f>+C21-C16</f>
        <v>627</v>
      </c>
      <c r="E21" s="94">
        <f>+D21*1000/5/3600</f>
        <v>34.833333333333336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4213836</v>
      </c>
      <c r="D26" s="39">
        <f>+C26-C21</f>
        <v>625</v>
      </c>
      <c r="E26" s="94">
        <f>+D26*1000/5/3600</f>
        <v>34.722222222222221</v>
      </c>
      <c r="F26" s="40"/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8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22'!C26</f>
        <v>4213836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4215536</v>
      </c>
      <c r="D16" s="39">
        <f>+C16-C8</f>
        <v>1700</v>
      </c>
      <c r="E16" s="94">
        <f>+D16*1000/14/3600</f>
        <v>33.730158730158735</v>
      </c>
      <c r="F16" s="44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4216168</v>
      </c>
      <c r="D21" s="39">
        <f>+C21-C16</f>
        <v>632</v>
      </c>
      <c r="E21" s="94">
        <f>+D21*1000/5/3600</f>
        <v>35.111111111111114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4216773</v>
      </c>
      <c r="D26" s="39">
        <f>+C26-C21</f>
        <v>605</v>
      </c>
      <c r="E26" s="94">
        <f>+D26*1000/5/3600</f>
        <v>33.611111111111114</v>
      </c>
      <c r="F26" s="40"/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7" zoomScale="85" zoomScaleNormal="85" zoomScalePageLayoutView="70" workbookViewId="0">
      <selection activeCell="C10" sqref="C1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23'!C26</f>
        <v>4216773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4218464</v>
      </c>
      <c r="D16" s="39">
        <f>+C16-C8</f>
        <v>1691</v>
      </c>
      <c r="E16" s="94">
        <f>+D16*1000/14/3600</f>
        <v>33.551587301587304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4219147</v>
      </c>
      <c r="D21" s="39">
        <f>+C21-C16</f>
        <v>683</v>
      </c>
      <c r="E21" s="94">
        <f>+D21*1000/5/3600</f>
        <v>37.944444444444443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4219711</v>
      </c>
      <c r="D26" s="39">
        <f>+C26-C21</f>
        <v>564</v>
      </c>
      <c r="E26" s="94">
        <f>+D26*1000/5/3600</f>
        <v>31.333333333333332</v>
      </c>
      <c r="F26" s="40"/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8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24'!C26</f>
        <v>4219711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4221410</v>
      </c>
      <c r="D16" s="39">
        <f>+C16-C8</f>
        <v>1699</v>
      </c>
      <c r="E16" s="94">
        <f>+D16*1000/14/3600</f>
        <v>33.710317460317462</v>
      </c>
      <c r="F16" s="40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4222061</v>
      </c>
      <c r="D21" s="39">
        <f>+C21-C16</f>
        <v>651</v>
      </c>
      <c r="E21" s="94">
        <f>+D21*1000/5/3600</f>
        <v>36.166666666666664</v>
      </c>
      <c r="F21" s="40"/>
      <c r="G21" s="134" t="s">
        <v>11</v>
      </c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4222651</v>
      </c>
      <c r="D26" s="39">
        <f>+C26-C21</f>
        <v>590</v>
      </c>
      <c r="E26" s="94">
        <f>+D26*1000/5/3600</f>
        <v>32.777777777777779</v>
      </c>
      <c r="F26" s="40"/>
      <c r="G26" s="134" t="s">
        <v>11</v>
      </c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8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'Día 25'!C26</f>
        <v>4222651</v>
      </c>
      <c r="D8" s="28" t="s">
        <v>11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/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4224342</v>
      </c>
      <c r="D16" s="39">
        <f>+C16-C8</f>
        <v>1691</v>
      </c>
      <c r="E16" s="94">
        <f>+D16*1000/14/3600</f>
        <v>33.551587301587304</v>
      </c>
      <c r="F16" s="44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3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4224961</v>
      </c>
      <c r="D21" s="39">
        <f>+C21-C16</f>
        <v>619</v>
      </c>
      <c r="E21" s="94">
        <f>+D21*1000/5/3600</f>
        <v>34.388888888888886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3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4225571</v>
      </c>
      <c r="D26" s="39">
        <f>+C26-C21</f>
        <v>610</v>
      </c>
      <c r="E26" s="94">
        <f>+D26*1000/5/3600</f>
        <v>33.888888888888886</v>
      </c>
      <c r="F26" s="44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8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26'!C26</f>
        <v>4225571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4227246</v>
      </c>
      <c r="D16" s="39">
        <f>+C16-C8</f>
        <v>1675</v>
      </c>
      <c r="E16" s="94">
        <f>+D16*1000/14/3600</f>
        <v>33.234126984126988</v>
      </c>
      <c r="F16" s="44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6">
        <f t="shared" si="1"/>
        <v>0</v>
      </c>
      <c r="F17" s="98"/>
      <c r="G17" s="148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6">
        <f t="shared" si="1"/>
        <v>0</v>
      </c>
      <c r="F18" s="98"/>
      <c r="G18" s="148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6">
        <f t="shared" si="1"/>
        <v>0</v>
      </c>
      <c r="F19" s="98"/>
      <c r="G19" s="148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7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4227845</v>
      </c>
      <c r="D21" s="39">
        <f>+C21-C16</f>
        <v>599</v>
      </c>
      <c r="E21" s="94">
        <f>+D21*1000/5/3600</f>
        <v>33.277777777777779</v>
      </c>
      <c r="F21" s="44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2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4228433</v>
      </c>
      <c r="D26" s="39">
        <f>+C26-C21</f>
        <v>588</v>
      </c>
      <c r="E26" s="94">
        <f>+D26*1000/5/3600</f>
        <v>32.666666666666664</v>
      </c>
      <c r="F26" s="44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7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27'!C26</f>
        <v>4228433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4230059</v>
      </c>
      <c r="D16" s="39">
        <f>+C16-C8</f>
        <v>1626</v>
      </c>
      <c r="E16" s="94">
        <f>+D16*1000/14/3600</f>
        <v>32.261904761904759</v>
      </c>
      <c r="F16" s="44"/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4230672</v>
      </c>
      <c r="D21" s="39">
        <f>+C21-C16</f>
        <v>613</v>
      </c>
      <c r="E21" s="94">
        <f>+D21*1000/5/3600</f>
        <v>34.055555555555557</v>
      </c>
      <c r="F21" s="44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4231268</v>
      </c>
      <c r="D26" s="39">
        <f>+C26-C21</f>
        <v>596</v>
      </c>
      <c r="E26" s="94">
        <f>+D26*1000/5/3600</f>
        <v>33.111111111111114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7" zoomScale="85" zoomScaleNormal="85" zoomScalePageLayoutView="70" workbookViewId="0">
      <selection activeCell="F12" sqref="F1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45659</v>
      </c>
      <c r="C7" s="22" t="s">
        <v>20</v>
      </c>
      <c r="D7" s="23" t="s">
        <v>55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1'!C26</f>
        <v>4153716</v>
      </c>
      <c r="D8" s="28" t="s">
        <v>11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 t="s">
        <v>11</v>
      </c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11</v>
      </c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4155323</v>
      </c>
      <c r="D16" s="39">
        <f>+C16-C8</f>
        <v>1607</v>
      </c>
      <c r="E16" s="94">
        <f>+D16*1000/14/3600</f>
        <v>31.884920634920636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7"/>
      <c r="G20" s="144"/>
      <c r="H20" s="14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4155890</v>
      </c>
      <c r="D21" s="39">
        <f>+C21-C16</f>
        <v>567</v>
      </c>
      <c r="E21" s="95">
        <f>+D21*1000/5/3600</f>
        <v>31.5</v>
      </c>
      <c r="F21" s="40"/>
      <c r="G21" s="146"/>
      <c r="H21" s="147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8"/>
      <c r="G22" s="138"/>
      <c r="H22" s="13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4156460</v>
      </c>
      <c r="D26" s="39">
        <f>+C26-C21</f>
        <v>570</v>
      </c>
      <c r="E26" s="94">
        <f>+D26*1000/5/3600</f>
        <v>31.666666666666668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8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28'!C26</f>
        <v>4231268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4232912</v>
      </c>
      <c r="D16" s="39">
        <f>+C16-C8</f>
        <v>1644</v>
      </c>
      <c r="E16" s="99">
        <f>+D16*1000/14/3600</f>
        <v>32.61904761904762</v>
      </c>
      <c r="F16" s="44" t="s">
        <v>11</v>
      </c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4233507</v>
      </c>
      <c r="D21" s="39">
        <f>+C21-C16</f>
        <v>595</v>
      </c>
      <c r="E21" s="99">
        <f>+D21*1000/5/3600</f>
        <v>33.055555555555557</v>
      </c>
      <c r="F21" s="44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4234133</v>
      </c>
      <c r="D26" s="39">
        <f>+C26-C21</f>
        <v>626</v>
      </c>
      <c r="E26" s="99">
        <f>+D26*1000/5/3600</f>
        <v>34.777777777777779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29'!C26</f>
        <v>4234133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/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4235840</v>
      </c>
      <c r="D16" s="39">
        <f>+C16-C8</f>
        <v>1707</v>
      </c>
      <c r="E16" s="94">
        <f>+D16*1000/14/3600</f>
        <v>33.86904761904762</v>
      </c>
      <c r="F16" s="44" t="s">
        <v>11</v>
      </c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4236489</v>
      </c>
      <c r="D21" s="39">
        <f>+C21-C16</f>
        <v>649</v>
      </c>
      <c r="E21" s="94">
        <f>+D21*1000/5/3600</f>
        <v>36.055555555555557</v>
      </c>
      <c r="F21" s="44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4237097</v>
      </c>
      <c r="D26" s="39">
        <f>+C26-C21</f>
        <v>608</v>
      </c>
      <c r="E26" s="94">
        <f>+D26*1000/5/3600</f>
        <v>33.777777777777779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6" zoomScale="80" zoomScaleNormal="80" zoomScalePageLayoutView="70" workbookViewId="0">
      <selection activeCell="F12" sqref="F1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100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30'!C26</f>
        <v>4237097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101">
        <v>4238793</v>
      </c>
      <c r="D16" s="39">
        <f>+C16-C8</f>
        <v>1696</v>
      </c>
      <c r="E16" s="94">
        <f>+D16*1000/14/3600</f>
        <v>33.650793650793652</v>
      </c>
      <c r="F16" s="44" t="s">
        <v>11</v>
      </c>
      <c r="G16" s="134" t="s">
        <v>11</v>
      </c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4239411</v>
      </c>
      <c r="D21" s="39">
        <f>+C21-C16</f>
        <v>618</v>
      </c>
      <c r="E21" s="94">
        <f>+D21*1000/5/3600</f>
        <v>34.333333333333336</v>
      </c>
      <c r="F21" s="44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101">
        <v>4240013</v>
      </c>
      <c r="D26" s="39">
        <f>+C26-C21</f>
        <v>602</v>
      </c>
      <c r="E26" s="94">
        <f>+D26*1000/5/3600</f>
        <v>33.444444444444443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7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45660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2'!C26</f>
        <v>4156460</v>
      </c>
      <c r="D8" s="28" t="s">
        <v>11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4158038</v>
      </c>
      <c r="D16" s="39">
        <f>+C16-C8</f>
        <v>1578</v>
      </c>
      <c r="E16" s="94">
        <f>+D16*1000/14/3600</f>
        <v>31.309523809523807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4158581</v>
      </c>
      <c r="D21" s="39">
        <f>+C21-C16</f>
        <v>543</v>
      </c>
      <c r="E21" s="94">
        <f>+D21*1000/5/3600</f>
        <v>30.166666666666668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4159121</v>
      </c>
      <c r="D26" s="39">
        <f>+C26-C21</f>
        <v>540</v>
      </c>
      <c r="E26" s="94">
        <f>+D26*1000/5/3600</f>
        <v>30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6" zoomScale="80" zoomScaleNormal="80" zoomScalePageLayoutView="70" workbookViewId="0">
      <selection activeCell="E16" sqref="E1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45661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3'!C26</f>
        <v>4159121</v>
      </c>
      <c r="D8" s="28" t="s">
        <v>11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4160630</v>
      </c>
      <c r="D16" s="39">
        <f>+C16-C8</f>
        <v>1509</v>
      </c>
      <c r="E16" s="94">
        <f>+D16*1000/14/3600</f>
        <v>29.940476190476193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11</v>
      </c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4161143</v>
      </c>
      <c r="D21" s="39">
        <f>+C21-C16</f>
        <v>513</v>
      </c>
      <c r="E21" s="94">
        <f>+D21*1000/5/3600</f>
        <v>28.5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4161666</v>
      </c>
      <c r="D26" s="39">
        <f>+C26-C21</f>
        <v>523</v>
      </c>
      <c r="E26" s="94">
        <f>+D26*1000/5/3600</f>
        <v>29.055555555555557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6" zoomScale="80" zoomScaleNormal="80" zoomScalePageLayoutView="70" workbookViewId="0">
      <selection activeCell="E16" sqref="E1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45662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4'!C26</f>
        <v>4161666</v>
      </c>
      <c r="D8" s="28" t="s">
        <v>11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4163113</v>
      </c>
      <c r="D16" s="39">
        <f>+C16-C8</f>
        <v>1447</v>
      </c>
      <c r="E16" s="94">
        <f>+D16*1000/14/3600</f>
        <v>28.710317460317459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4163730</v>
      </c>
      <c r="D21" s="39">
        <f>+C21-C16</f>
        <v>617</v>
      </c>
      <c r="E21" s="94">
        <f>+D21*1000/5/3600</f>
        <v>34.277777777777779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4164380</v>
      </c>
      <c r="D26" s="39">
        <f>+C26-C21</f>
        <v>650</v>
      </c>
      <c r="E26" s="94">
        <f>+D26*1000/5/3600</f>
        <v>36.111111111111114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7" zoomScale="80" zoomScaleNormal="80" zoomScalePageLayoutView="70" workbookViewId="0">
      <selection activeCell="D17" sqref="D1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45297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5'!C26</f>
        <v>4164380</v>
      </c>
      <c r="D8" s="28" t="s">
        <v>11</v>
      </c>
      <c r="E8" s="28"/>
      <c r="F8" s="8"/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4165920</v>
      </c>
      <c r="D16" s="39">
        <f>+C16-C8</f>
        <v>1540</v>
      </c>
      <c r="E16" s="94">
        <f>+D16*1000/14/3600</f>
        <v>30.555555555555557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9"/>
      <c r="H20" s="9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4166479</v>
      </c>
      <c r="D21" s="39">
        <f>+C21-C16</f>
        <v>559</v>
      </c>
      <c r="E21" s="94">
        <f>+D21*1000/5/3600</f>
        <v>31.055555555555557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4167034</v>
      </c>
      <c r="D26" s="39">
        <f>+C26-C21</f>
        <v>555</v>
      </c>
      <c r="E26" s="94">
        <f>+D26*1000/5/3600</f>
        <v>30.833333333333332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6" zoomScale="80" zoomScaleNormal="80" zoomScalePageLayoutView="70" workbookViewId="0">
      <selection activeCell="D26" sqref="D2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44933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6'!C26</f>
        <v>4167034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4168604</v>
      </c>
      <c r="D16" s="39">
        <f>+C16-C8</f>
        <v>1570</v>
      </c>
      <c r="E16" s="94">
        <f>+D16*1000/14/3600</f>
        <v>31.150793650793652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4169151</v>
      </c>
      <c r="D21" s="39">
        <f>+C21-C16</f>
        <v>547</v>
      </c>
      <c r="E21" s="94">
        <f>+D21*1000/5/3600</f>
        <v>30.388888888888889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 t="s">
        <v>32</v>
      </c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4169704</v>
      </c>
      <c r="D26" s="39">
        <f>+C26-C21</f>
        <v>553</v>
      </c>
      <c r="E26" s="94">
        <f>+D26*1000/5/3600</f>
        <v>30.722222222222221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7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11</v>
      </c>
    </row>
    <row r="2" spans="2:18" ht="18.75" customHeight="1" x14ac:dyDescent="0.35">
      <c r="B2" s="140"/>
      <c r="C2" s="141"/>
      <c r="D2" s="125" t="s">
        <v>18</v>
      </c>
      <c r="E2" s="126"/>
      <c r="F2" s="126"/>
      <c r="G2" s="126"/>
      <c r="H2" s="127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2"/>
      <c r="C3" s="143"/>
      <c r="D3" s="128"/>
      <c r="E3" s="129"/>
      <c r="F3" s="129"/>
      <c r="G3" s="129"/>
      <c r="H3" s="130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1" t="s">
        <v>19</v>
      </c>
      <c r="E5" s="132"/>
      <c r="F5" s="132"/>
      <c r="G5" s="132"/>
      <c r="H5" s="133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45299</v>
      </c>
      <c r="C7" s="22" t="s">
        <v>20</v>
      </c>
      <c r="D7" s="23" t="s">
        <v>21</v>
      </c>
      <c r="E7" s="24" t="s">
        <v>10</v>
      </c>
      <c r="F7" s="25" t="s">
        <v>22</v>
      </c>
      <c r="G7" s="136" t="s">
        <v>23</v>
      </c>
      <c r="H7" s="137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24</v>
      </c>
      <c r="C8" s="42">
        <f>+'Día 7'!C26</f>
        <v>4169704</v>
      </c>
      <c r="D8" s="28" t="s">
        <v>11</v>
      </c>
      <c r="E8" s="28"/>
      <c r="F8" s="8" t="s">
        <v>11</v>
      </c>
      <c r="G8" s="138"/>
      <c r="H8" s="139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11</v>
      </c>
      <c r="E9" s="31" t="s">
        <v>11</v>
      </c>
      <c r="F9" s="9" t="s">
        <v>11</v>
      </c>
      <c r="G9" s="121"/>
      <c r="H9" s="122"/>
      <c r="I9" s="4"/>
      <c r="J9" s="29"/>
      <c r="K9" s="4"/>
      <c r="L9" s="4"/>
      <c r="M9" s="4"/>
      <c r="N9" s="4"/>
      <c r="O9" s="32"/>
      <c r="P9" s="3" t="s">
        <v>11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1"/>
      <c r="H10" s="122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1"/>
      <c r="H11" s="122"/>
      <c r="I11" s="4"/>
      <c r="J11" s="29"/>
      <c r="K11" s="4"/>
      <c r="L11" s="4"/>
      <c r="M11" s="4"/>
      <c r="N11" s="4"/>
      <c r="O11" s="33"/>
      <c r="R11" t="s">
        <v>11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1"/>
      <c r="H12" s="122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11</v>
      </c>
      <c r="G13" s="121"/>
      <c r="H13" s="122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11</v>
      </c>
      <c r="G14" s="121"/>
      <c r="H14" s="122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1"/>
      <c r="H15" s="122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4171403</v>
      </c>
      <c r="D16" s="39">
        <f>+C16-C8</f>
        <v>1699</v>
      </c>
      <c r="E16" s="94">
        <f>+D16*1000/14/3600</f>
        <v>33.710317460317462</v>
      </c>
      <c r="F16" s="40"/>
      <c r="G16" s="134"/>
      <c r="H16" s="135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1"/>
      <c r="H17" s="122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1"/>
      <c r="H18" s="122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1"/>
      <c r="H19" s="122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1"/>
      <c r="H20" s="12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4172005</v>
      </c>
      <c r="D21" s="39">
        <f>+C21-C16</f>
        <v>602</v>
      </c>
      <c r="E21" s="94">
        <f>+D21*1000/5/3600</f>
        <v>33.444444444444443</v>
      </c>
      <c r="F21" s="40"/>
      <c r="G21" s="134"/>
      <c r="H21" s="13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1"/>
      <c r="H23" s="122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1"/>
      <c r="H24" s="122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1"/>
      <c r="H25" s="122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4172610</v>
      </c>
      <c r="D26" s="39">
        <f>+C26-C21</f>
        <v>605</v>
      </c>
      <c r="E26" s="94">
        <f>+D26*1000/5/3600</f>
        <v>33.611111111111114</v>
      </c>
      <c r="F26" s="40"/>
      <c r="G26" s="134"/>
      <c r="H26" s="135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1"/>
      <c r="H27" s="122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1"/>
      <c r="H28" s="122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1"/>
      <c r="H29" s="122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1"/>
      <c r="H30" s="122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1"/>
      <c r="H31" s="122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3"/>
      <c r="H32" s="124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25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FF472277-2910-4035-839E-C95C94AC8226}"/>
</file>

<file path=customXml/itemProps2.xml><?xml version="1.0" encoding="utf-8"?>
<ds:datastoreItem xmlns:ds="http://schemas.openxmlformats.org/officeDocument/2006/customXml" ds:itemID="{49B9BB89-C944-47E5-B8FC-BB71B88F43C3}"/>
</file>

<file path=customXml/itemProps3.xml><?xml version="1.0" encoding="utf-8"?>
<ds:datastoreItem xmlns:ds="http://schemas.openxmlformats.org/officeDocument/2006/customXml" ds:itemID="{889BDA9B-A44F-44F5-81CA-993C58262E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2025-05-19T16:59:05Z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