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worksheets/sheet28.xml" ContentType="application/vnd.openxmlformats-officedocument.spreadsheetml.worksheet+xml"/>
  <Override PartName="/xl/drawings/drawing9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7.xml" ContentType="application/vnd.openxmlformats-officedocument.spreadsheetml.worksheet+xml"/>
  <Override PartName="/xl/drawings/drawing11.xml" ContentType="application/vnd.openxmlformats-officedocument.drawing+xml"/>
  <Override PartName="/xl/drawings/drawing13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32.xml" ContentType="application/vnd.openxmlformats-officedocument.spreadsheetml.worksheet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drawings/drawing14.xml" ContentType="application/vnd.openxmlformats-officedocument.drawing+xml"/>
  <Override PartName="/xl/worksheets/sheet23.xml" ContentType="application/vnd.openxmlformats-officedocument.spreadsheetml.worksheet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0.xml" ContentType="application/vnd.openxmlformats-officedocument.drawing+xml"/>
  <Override PartName="/xl/drawings/drawing1.xml" ContentType="application/vnd.openxmlformats-officedocument.drawing+xml"/>
  <Override PartName="/xl/drawings/drawing18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6.xml" ContentType="application/vnd.openxmlformats-officedocument.drawing+xml"/>
  <Override PartName="/xl/worksheets/sheet22.xml" ContentType="application/vnd.openxmlformats-officedocument.spreadsheetml.worksheet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_01\Caudal\44 Nov 2024\"/>
    </mc:Choice>
  </mc:AlternateContent>
  <bookViews>
    <workbookView xWindow="0" yWindow="0" windowWidth="20490" windowHeight="776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40" l="1"/>
  <c r="H40" i="40"/>
  <c r="L36" i="40" l="1"/>
  <c r="L37" i="40" s="1"/>
  <c r="L30" i="40"/>
  <c r="L31" i="40" s="1"/>
  <c r="L24" i="40"/>
  <c r="L25" i="40" s="1"/>
  <c r="L18" i="40"/>
  <c r="L19" i="40" s="1"/>
  <c r="L12" i="40"/>
  <c r="L13" i="40"/>
  <c r="Q45" i="40"/>
  <c r="Q43" i="40"/>
  <c r="P43" i="40"/>
  <c r="Q42" i="40"/>
  <c r="P42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11" i="40"/>
  <c r="H41" i="40"/>
  <c r="G41" i="40"/>
  <c r="C8" i="45" l="1"/>
  <c r="D16" i="45" s="1"/>
  <c r="E16" i="45" s="1"/>
  <c r="D26" i="45"/>
  <c r="C8" i="42"/>
  <c r="D21" i="45"/>
  <c r="E21" i="45" s="1"/>
  <c r="F40" i="40" l="1"/>
  <c r="E32" i="45"/>
  <c r="D32" i="45"/>
  <c r="D31" i="45"/>
  <c r="E31" i="45" s="1"/>
  <c r="E30" i="45"/>
  <c r="D30" i="45"/>
  <c r="D29" i="45"/>
  <c r="E29" i="45" s="1"/>
  <c r="E28" i="45"/>
  <c r="D28" i="45"/>
  <c r="E26" i="45"/>
  <c r="E25" i="45"/>
  <c r="D25" i="45"/>
  <c r="D24" i="45"/>
  <c r="E24" i="45" s="1"/>
  <c r="E23" i="45"/>
  <c r="D23" i="45"/>
  <c r="E20" i="45"/>
  <c r="D20" i="45"/>
  <c r="D19" i="45"/>
  <c r="E19" i="45" s="1"/>
  <c r="E18" i="45"/>
  <c r="D18" i="45"/>
  <c r="E15" i="45"/>
  <c r="D15" i="45"/>
  <c r="D14" i="45"/>
  <c r="E14" i="45" s="1"/>
  <c r="E13" i="45"/>
  <c r="D13" i="45"/>
  <c r="D12" i="45"/>
  <c r="E12" i="45" s="1"/>
  <c r="E11" i="45"/>
  <c r="D11" i="45"/>
  <c r="D10" i="45"/>
  <c r="E10" i="45" s="1"/>
  <c r="G43" i="40" l="1"/>
  <c r="E17" i="33"/>
  <c r="F37" i="40" l="1"/>
  <c r="F38" i="40"/>
  <c r="G38" i="40" s="1"/>
  <c r="H38" i="40" s="1"/>
  <c r="F39" i="40"/>
  <c r="G39" i="40" l="1"/>
  <c r="G40" i="40"/>
  <c r="C8" i="41"/>
  <c r="C8" i="34"/>
  <c r="C8" i="33"/>
  <c r="D16" i="33" s="1"/>
  <c r="P40" i="40" l="1"/>
  <c r="P37" i="40" l="1"/>
  <c r="P38" i="40"/>
  <c r="P39" i="40"/>
  <c r="F29" i="40" l="1"/>
  <c r="F30" i="40"/>
  <c r="G30" i="40" s="1"/>
  <c r="H30" i="40" s="1"/>
  <c r="F31" i="40"/>
  <c r="F32" i="40"/>
  <c r="G32" i="40" s="1"/>
  <c r="H32" i="40" s="1"/>
  <c r="F33" i="40"/>
  <c r="G33" i="40" s="1"/>
  <c r="H33" i="40" s="1"/>
  <c r="F34" i="40"/>
  <c r="G34" i="40" s="1"/>
  <c r="H34" i="40" s="1"/>
  <c r="F35" i="40"/>
  <c r="F36" i="40"/>
  <c r="F22" i="40"/>
  <c r="F23" i="40"/>
  <c r="G23" i="40" s="1"/>
  <c r="H23" i="40" s="1"/>
  <c r="F24" i="40"/>
  <c r="G24" i="40" s="1"/>
  <c r="H24" i="40" s="1"/>
  <c r="F25" i="40"/>
  <c r="G25" i="40" s="1"/>
  <c r="H25" i="40" s="1"/>
  <c r="F26" i="40"/>
  <c r="F27" i="40"/>
  <c r="G27" i="40" s="1"/>
  <c r="H27" i="40" s="1"/>
  <c r="F28" i="40"/>
  <c r="F15" i="40"/>
  <c r="F16" i="40"/>
  <c r="G16" i="40" s="1"/>
  <c r="H16" i="40" s="1"/>
  <c r="F17" i="40"/>
  <c r="G17" i="40" s="1"/>
  <c r="H17" i="40" s="1"/>
  <c r="F18" i="40"/>
  <c r="F19" i="40"/>
  <c r="G19" i="40" s="1"/>
  <c r="H19" i="40" s="1"/>
  <c r="F20" i="40"/>
  <c r="F21" i="40"/>
  <c r="G21" i="40" s="1"/>
  <c r="H21" i="40" s="1"/>
  <c r="F11" i="40"/>
  <c r="F12" i="40"/>
  <c r="G12" i="40" s="1"/>
  <c r="H12" i="40" s="1"/>
  <c r="F13" i="40"/>
  <c r="F14" i="40"/>
  <c r="G14" i="40" s="1"/>
  <c r="H14" i="40" s="1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/>
  <c r="D32" i="41"/>
  <c r="E32" i="4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/>
  <c r="D23" i="41"/>
  <c r="E23" i="41" s="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19"/>
  <c r="E26" i="19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/>
  <c r="D29" i="34"/>
  <c r="E29" i="34"/>
  <c r="D28" i="34"/>
  <c r="E28" i="34"/>
  <c r="D25" i="34"/>
  <c r="E25" i="34"/>
  <c r="D24" i="34"/>
  <c r="E24" i="34"/>
  <c r="D23" i="34"/>
  <c r="E23" i="34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/>
  <c r="D29" i="33"/>
  <c r="E29" i="33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/>
  <c r="D18" i="33"/>
  <c r="E18" i="33"/>
  <c r="D15" i="33"/>
  <c r="E15" i="33"/>
  <c r="D14" i="33"/>
  <c r="E14" i="33"/>
  <c r="D13" i="33"/>
  <c r="E13" i="33"/>
  <c r="D12" i="33"/>
  <c r="E12" i="33"/>
  <c r="D11" i="33"/>
  <c r="E11" i="33"/>
  <c r="D10" i="33"/>
  <c r="E10" i="33"/>
  <c r="D32" i="32"/>
  <c r="E32" i="32"/>
  <c r="D31" i="32"/>
  <c r="E31" i="32"/>
  <c r="D30" i="32"/>
  <c r="E30" i="32"/>
  <c r="D29" i="32"/>
  <c r="E29" i="32"/>
  <c r="D28" i="32"/>
  <c r="E28" i="32"/>
  <c r="D25" i="32"/>
  <c r="E25" i="32"/>
  <c r="D24" i="32"/>
  <c r="E24" i="32"/>
  <c r="D23" i="32"/>
  <c r="E23" i="32"/>
  <c r="D21" i="32"/>
  <c r="E21" i="32" s="1"/>
  <c r="D20" i="32"/>
  <c r="E20" i="32"/>
  <c r="D19" i="32"/>
  <c r="E19" i="32"/>
  <c r="D18" i="32"/>
  <c r="E18" i="32"/>
  <c r="D15" i="32"/>
  <c r="E15" i="32"/>
  <c r="D14" i="32"/>
  <c r="E14" i="32"/>
  <c r="D13" i="32"/>
  <c r="E13" i="32"/>
  <c r="D12" i="32"/>
  <c r="E12" i="32"/>
  <c r="D11" i="32"/>
  <c r="E11" i="32"/>
  <c r="D10" i="32"/>
  <c r="E10" i="32"/>
  <c r="D32" i="31"/>
  <c r="E32" i="31"/>
  <c r="D31" i="31"/>
  <c r="E31" i="31"/>
  <c r="D30" i="31"/>
  <c r="E30" i="31"/>
  <c r="D29" i="31"/>
  <c r="E29" i="31"/>
  <c r="D28" i="31"/>
  <c r="E28" i="31"/>
  <c r="D25" i="31"/>
  <c r="E25" i="31"/>
  <c r="D24" i="31"/>
  <c r="E24" i="31"/>
  <c r="D23" i="31"/>
  <c r="E23" i="3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/>
  <c r="D12" i="31"/>
  <c r="E12" i="3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/>
  <c r="D12" i="30"/>
  <c r="E12" i="30"/>
  <c r="D11" i="30"/>
  <c r="E11" i="30"/>
  <c r="D10" i="30"/>
  <c r="E10" i="30"/>
  <c r="D32" i="29"/>
  <c r="E32" i="29"/>
  <c r="D31" i="29"/>
  <c r="E31" i="29"/>
  <c r="D30" i="29"/>
  <c r="E30" i="29"/>
  <c r="D29" i="29"/>
  <c r="E29" i="29"/>
  <c r="D28" i="29"/>
  <c r="E28" i="29"/>
  <c r="D25" i="29"/>
  <c r="E25" i="29"/>
  <c r="D24" i="29"/>
  <c r="E24" i="29"/>
  <c r="D23" i="29"/>
  <c r="E23" i="29"/>
  <c r="D21" i="29"/>
  <c r="E21" i="29" s="1"/>
  <c r="D20" i="29"/>
  <c r="E20" i="29"/>
  <c r="D19" i="29"/>
  <c r="E19" i="29"/>
  <c r="D18" i="29"/>
  <c r="E18" i="29"/>
  <c r="D15" i="29"/>
  <c r="E15" i="29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/>
  <c r="D29" i="28"/>
  <c r="E29" i="28"/>
  <c r="D28" i="28"/>
  <c r="E28" i="28"/>
  <c r="D25" i="28"/>
  <c r="E25" i="28"/>
  <c r="D24" i="28"/>
  <c r="E24" i="28"/>
  <c r="D23" i="28"/>
  <c r="E23" i="28"/>
  <c r="D21" i="28"/>
  <c r="E21" i="28" s="1"/>
  <c r="D20" i="28"/>
  <c r="E20" i="28"/>
  <c r="D19" i="28"/>
  <c r="E19" i="28"/>
  <c r="D18" i="28"/>
  <c r="E18" i="28"/>
  <c r="D15" i="28"/>
  <c r="E15" i="28"/>
  <c r="D14" i="28"/>
  <c r="E14" i="28"/>
  <c r="D13" i="28"/>
  <c r="E13" i="28"/>
  <c r="D12" i="28"/>
  <c r="E12" i="28"/>
  <c r="D11" i="28"/>
  <c r="E11" i="28"/>
  <c r="D10" i="28"/>
  <c r="E10" i="28"/>
  <c r="D32" i="27"/>
  <c r="E32" i="27"/>
  <c r="D31" i="27"/>
  <c r="E31" i="27"/>
  <c r="D30" i="27"/>
  <c r="E30" i="27"/>
  <c r="D29" i="27"/>
  <c r="E29" i="27"/>
  <c r="D28" i="27"/>
  <c r="E28" i="27"/>
  <c r="D25" i="27"/>
  <c r="E25" i="27"/>
  <c r="D24" i="27"/>
  <c r="E24" i="27"/>
  <c r="D23" i="27"/>
  <c r="E23" i="27"/>
  <c r="D21" i="27"/>
  <c r="E21" i="27" s="1"/>
  <c r="D20" i="27"/>
  <c r="E20" i="27"/>
  <c r="D19" i="27"/>
  <c r="E19" i="27"/>
  <c r="D18" i="27"/>
  <c r="E18" i="27"/>
  <c r="D15" i="27"/>
  <c r="E15" i="27"/>
  <c r="D14" i="27"/>
  <c r="E14" i="27"/>
  <c r="D13" i="27"/>
  <c r="E13" i="27"/>
  <c r="D12" i="27"/>
  <c r="E12" i="27"/>
  <c r="D11" i="27"/>
  <c r="E11" i="27"/>
  <c r="D10" i="27"/>
  <c r="E10" i="27"/>
  <c r="D32" i="26"/>
  <c r="E32" i="26"/>
  <c r="D31" i="26"/>
  <c r="E31" i="26"/>
  <c r="D30" i="26"/>
  <c r="E30" i="26"/>
  <c r="D29" i="26"/>
  <c r="E29" i="26" s="1"/>
  <c r="D28" i="26"/>
  <c r="E28" i="26"/>
  <c r="D25" i="26"/>
  <c r="E25" i="26"/>
  <c r="D24" i="26"/>
  <c r="E24" i="26"/>
  <c r="D23" i="26"/>
  <c r="E23" i="26"/>
  <c r="D21" i="26"/>
  <c r="E21" i="26" s="1"/>
  <c r="D20" i="26"/>
  <c r="E20" i="26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/>
  <c r="D32" i="25"/>
  <c r="E32" i="25"/>
  <c r="D31" i="25"/>
  <c r="E31" i="25"/>
  <c r="D30" i="25"/>
  <c r="E30" i="25"/>
  <c r="D29" i="25"/>
  <c r="E29" i="25"/>
  <c r="D28" i="25"/>
  <c r="E28" i="25"/>
  <c r="D25" i="25"/>
  <c r="E25" i="25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/>
  <c r="D12" i="25"/>
  <c r="E12" i="25"/>
  <c r="D11" i="25"/>
  <c r="E11" i="25"/>
  <c r="D10" i="25"/>
  <c r="E10" i="25"/>
  <c r="D32" i="24"/>
  <c r="E32" i="24"/>
  <c r="D31" i="24"/>
  <c r="E31" i="24"/>
  <c r="D30" i="24"/>
  <c r="E30" i="24"/>
  <c r="D29" i="24"/>
  <c r="E29" i="24"/>
  <c r="D28" i="24"/>
  <c r="E28" i="24"/>
  <c r="D25" i="24"/>
  <c r="E25" i="24"/>
  <c r="D24" i="24"/>
  <c r="E24" i="24"/>
  <c r="D23" i="24"/>
  <c r="E23" i="24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/>
  <c r="D12" i="24"/>
  <c r="E12" i="24"/>
  <c r="D11" i="24"/>
  <c r="E11" i="24"/>
  <c r="D10" i="24"/>
  <c r="E10" i="24"/>
  <c r="D32" i="23"/>
  <c r="E32" i="23"/>
  <c r="D31" i="23"/>
  <c r="E31" i="23"/>
  <c r="D30" i="23"/>
  <c r="E30" i="23"/>
  <c r="D29" i="23"/>
  <c r="E29" i="23"/>
  <c r="D28" i="23"/>
  <c r="E28" i="23"/>
  <c r="D25" i="23"/>
  <c r="E25" i="23"/>
  <c r="D24" i="23"/>
  <c r="E24" i="23"/>
  <c r="D23" i="23"/>
  <c r="E23" i="23"/>
  <c r="D21" i="23"/>
  <c r="E21" i="23" s="1"/>
  <c r="D20" i="23"/>
  <c r="E20" i="23"/>
  <c r="D19" i="23"/>
  <c r="E19" i="23"/>
  <c r="D18" i="23"/>
  <c r="E18" i="23"/>
  <c r="D15" i="23"/>
  <c r="E15" i="23"/>
  <c r="D14" i="23"/>
  <c r="E14" i="23"/>
  <c r="D13" i="23"/>
  <c r="E13" i="23"/>
  <c r="D12" i="23"/>
  <c r="E12" i="23"/>
  <c r="D11" i="23"/>
  <c r="E11" i="23"/>
  <c r="D10" i="23"/>
  <c r="E10" i="23"/>
  <c r="D32" i="22"/>
  <c r="E32" i="22"/>
  <c r="D31" i="22"/>
  <c r="E31" i="22"/>
  <c r="D30" i="22"/>
  <c r="E30" i="22"/>
  <c r="D29" i="22"/>
  <c r="E29" i="22"/>
  <c r="D28" i="22"/>
  <c r="E28" i="22"/>
  <c r="D25" i="22"/>
  <c r="E25" i="22"/>
  <c r="D24" i="22"/>
  <c r="E24" i="22"/>
  <c r="D23" i="22"/>
  <c r="E23" i="22"/>
  <c r="D21" i="22"/>
  <c r="E21" i="22" s="1"/>
  <c r="D20" i="22"/>
  <c r="E20" i="22"/>
  <c r="D19" i="22"/>
  <c r="E19" i="22"/>
  <c r="D18" i="22"/>
  <c r="E18" i="22"/>
  <c r="D15" i="22"/>
  <c r="E15" i="22"/>
  <c r="D14" i="22"/>
  <c r="E14" i="22"/>
  <c r="D13" i="22"/>
  <c r="E13" i="22"/>
  <c r="D12" i="22"/>
  <c r="E12" i="22"/>
  <c r="D11" i="22"/>
  <c r="E11" i="22"/>
  <c r="D10" i="22"/>
  <c r="E10" i="22"/>
  <c r="D32" i="21"/>
  <c r="E32" i="21"/>
  <c r="D31" i="21"/>
  <c r="E31" i="21"/>
  <c r="D30" i="21"/>
  <c r="E30" i="21"/>
  <c r="D29" i="21"/>
  <c r="E29" i="2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/>
  <c r="D18" i="21"/>
  <c r="E18" i="21"/>
  <c r="D15" i="21"/>
  <c r="E15" i="21"/>
  <c r="D14" i="21"/>
  <c r="E14" i="21"/>
  <c r="D13" i="21"/>
  <c r="E13" i="21"/>
  <c r="D12" i="21"/>
  <c r="E12" i="21"/>
  <c r="D11" i="21"/>
  <c r="E11" i="21"/>
  <c r="D10" i="21"/>
  <c r="E10" i="21"/>
  <c r="D32" i="20"/>
  <c r="E32" i="20"/>
  <c r="D31" i="20"/>
  <c r="E31" i="20"/>
  <c r="D30" i="20"/>
  <c r="E30" i="20"/>
  <c r="D29" i="20"/>
  <c r="E29" i="20"/>
  <c r="D28" i="20"/>
  <c r="E28" i="20"/>
  <c r="D25" i="20"/>
  <c r="E25" i="20"/>
  <c r="D24" i="20"/>
  <c r="E24" i="20"/>
  <c r="D23" i="20"/>
  <c r="E23" i="20"/>
  <c r="D21" i="20"/>
  <c r="E21" i="20" s="1"/>
  <c r="D20" i="20"/>
  <c r="E20" i="20"/>
  <c r="D19" i="20"/>
  <c r="E19" i="20"/>
  <c r="D18" i="20"/>
  <c r="E18" i="20"/>
  <c r="D15" i="20"/>
  <c r="E15" i="20"/>
  <c r="D14" i="20"/>
  <c r="E14" i="20"/>
  <c r="D13" i="20"/>
  <c r="E13" i="20"/>
  <c r="D12" i="20"/>
  <c r="E12" i="20"/>
  <c r="D11" i="20"/>
  <c r="E11" i="20"/>
  <c r="D10" i="20"/>
  <c r="E10" i="20"/>
  <c r="D32" i="19"/>
  <c r="E32" i="19"/>
  <c r="D31" i="19"/>
  <c r="E31" i="19"/>
  <c r="D30" i="19"/>
  <c r="E30" i="19" s="1"/>
  <c r="D29" i="19"/>
  <c r="E29" i="19"/>
  <c r="D28" i="19"/>
  <c r="E28" i="19"/>
  <c r="D25" i="19"/>
  <c r="E25" i="19"/>
  <c r="D24" i="19"/>
  <c r="E24" i="19"/>
  <c r="D23" i="19"/>
  <c r="E23" i="19"/>
  <c r="D21" i="19"/>
  <c r="E21" i="19" s="1"/>
  <c r="D20" i="19"/>
  <c r="E20" i="19"/>
  <c r="D19" i="19"/>
  <c r="E19" i="19" s="1"/>
  <c r="D18" i="19"/>
  <c r="E18" i="19"/>
  <c r="D15" i="19"/>
  <c r="E15" i="19"/>
  <c r="D14" i="19"/>
  <c r="E14" i="19"/>
  <c r="D13" i="19"/>
  <c r="E13" i="19"/>
  <c r="D12" i="19"/>
  <c r="E12" i="19"/>
  <c r="D11" i="19"/>
  <c r="E11" i="19"/>
  <c r="D10" i="19"/>
  <c r="E10" i="19"/>
  <c r="D32" i="18"/>
  <c r="E32" i="18"/>
  <c r="D31" i="18"/>
  <c r="E31" i="18"/>
  <c r="D30" i="18"/>
  <c r="E30" i="18"/>
  <c r="D29" i="18"/>
  <c r="E29" i="18"/>
  <c r="D28" i="18"/>
  <c r="E28" i="18"/>
  <c r="D25" i="18"/>
  <c r="E25" i="18"/>
  <c r="D24" i="18"/>
  <c r="E24" i="18"/>
  <c r="D23" i="18"/>
  <c r="E23" i="18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/>
  <c r="D11" i="18"/>
  <c r="E11" i="18"/>
  <c r="D10" i="18"/>
  <c r="E10" i="18"/>
  <c r="D32" i="17"/>
  <c r="E32" i="17"/>
  <c r="D31" i="17"/>
  <c r="E31" i="17"/>
  <c r="D30" i="17"/>
  <c r="E30" i="17"/>
  <c r="D29" i="17"/>
  <c r="E29" i="17"/>
  <c r="D28" i="17"/>
  <c r="E28" i="17"/>
  <c r="D25" i="17"/>
  <c r="E25" i="17" s="1"/>
  <c r="D24" i="17"/>
  <c r="E24" i="17" s="1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/>
  <c r="D10" i="17"/>
  <c r="E10" i="17"/>
  <c r="D32" i="16"/>
  <c r="E32" i="16"/>
  <c r="D31" i="16"/>
  <c r="E31" i="16"/>
  <c r="D30" i="16"/>
  <c r="E30" i="16"/>
  <c r="D29" i="16"/>
  <c r="E29" i="16"/>
  <c r="D28" i="16"/>
  <c r="E28" i="16"/>
  <c r="E26" i="16"/>
  <c r="D25" i="16"/>
  <c r="E25" i="16"/>
  <c r="D24" i="16"/>
  <c r="E24" i="16"/>
  <c r="D23" i="16"/>
  <c r="E23" i="16"/>
  <c r="D21" i="16"/>
  <c r="E21" i="16" s="1"/>
  <c r="D20" i="16"/>
  <c r="E20" i="16"/>
  <c r="D19" i="16"/>
  <c r="E19" i="16"/>
  <c r="D18" i="16"/>
  <c r="E18" i="16"/>
  <c r="D15" i="16"/>
  <c r="E15" i="16"/>
  <c r="D14" i="16"/>
  <c r="E14" i="16"/>
  <c r="D13" i="16"/>
  <c r="E13" i="16"/>
  <c r="D12" i="16"/>
  <c r="E12" i="16"/>
  <c r="D11" i="16"/>
  <c r="E11" i="16"/>
  <c r="D10" i="16"/>
  <c r="E10" i="16"/>
  <c r="D32" i="15"/>
  <c r="E32" i="15"/>
  <c r="D31" i="15"/>
  <c r="E31" i="15"/>
  <c r="D30" i="15"/>
  <c r="E30" i="15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/>
  <c r="D18" i="15"/>
  <c r="E18" i="15"/>
  <c r="D15" i="15"/>
  <c r="E15" i="15"/>
  <c r="D14" i="15"/>
  <c r="E14" i="15"/>
  <c r="D13" i="15"/>
  <c r="E13" i="15"/>
  <c r="D12" i="15"/>
  <c r="E12" i="15"/>
  <c r="D11" i="15"/>
  <c r="E11" i="15"/>
  <c r="D10" i="15"/>
  <c r="E10" i="15"/>
  <c r="D32" i="14"/>
  <c r="E32" i="14"/>
  <c r="D31" i="14"/>
  <c r="E31" i="14"/>
  <c r="D30" i="14"/>
  <c r="E30" i="14"/>
  <c r="D29" i="14"/>
  <c r="E29" i="14"/>
  <c r="D28" i="14"/>
  <c r="E28" i="14"/>
  <c r="D25" i="14"/>
  <c r="E25" i="14"/>
  <c r="D24" i="14"/>
  <c r="E24" i="14"/>
  <c r="D23" i="14"/>
  <c r="E23" i="14"/>
  <c r="D21" i="14"/>
  <c r="E21" i="14" s="1"/>
  <c r="D20" i="14"/>
  <c r="E20" i="14"/>
  <c r="D19" i="14"/>
  <c r="E19" i="14"/>
  <c r="D18" i="14"/>
  <c r="E18" i="14"/>
  <c r="D15" i="14"/>
  <c r="E15" i="14"/>
  <c r="D14" i="14"/>
  <c r="E14" i="14"/>
  <c r="D13" i="14"/>
  <c r="E13" i="14"/>
  <c r="D12" i="14"/>
  <c r="E12" i="14"/>
  <c r="D11" i="14"/>
  <c r="E11" i="14"/>
  <c r="D32" i="13"/>
  <c r="E32" i="13"/>
  <c r="D31" i="13"/>
  <c r="E31" i="13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/>
  <c r="D11" i="13"/>
  <c r="E11" i="13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/>
  <c r="D24" i="12"/>
  <c r="E24" i="12"/>
  <c r="D23" i="12"/>
  <c r="E23" i="12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/>
  <c r="D12" i="12"/>
  <c r="E12" i="12"/>
  <c r="D11" i="12"/>
  <c r="E11" i="12"/>
  <c r="D10" i="12"/>
  <c r="E10" i="12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/>
  <c r="D18" i="11"/>
  <c r="E18" i="11"/>
  <c r="D15" i="11"/>
  <c r="E15" i="11"/>
  <c r="D14" i="11"/>
  <c r="E14" i="11"/>
  <c r="D13" i="11"/>
  <c r="E13" i="11"/>
  <c r="D12" i="11"/>
  <c r="E12" i="11"/>
  <c r="D11" i="11"/>
  <c r="E11" i="11"/>
  <c r="D10" i="11"/>
  <c r="E10" i="11"/>
  <c r="D32" i="10"/>
  <c r="E32" i="10"/>
  <c r="D31" i="10"/>
  <c r="E31" i="10" s="1"/>
  <c r="D30" i="10"/>
  <c r="E30" i="10"/>
  <c r="D29" i="10"/>
  <c r="E29" i="10"/>
  <c r="D28" i="10"/>
  <c r="E28" i="10"/>
  <c r="D25" i="10"/>
  <c r="E25" i="10"/>
  <c r="D24" i="10"/>
  <c r="E24" i="10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/>
  <c r="D12" i="10"/>
  <c r="E12" i="10"/>
  <c r="D11" i="10"/>
  <c r="E11" i="10"/>
  <c r="D10" i="10"/>
  <c r="E10" i="10"/>
  <c r="D32" i="9"/>
  <c r="E32" i="9"/>
  <c r="D31" i="9"/>
  <c r="E31" i="9"/>
  <c r="D30" i="9"/>
  <c r="E30" i="9"/>
  <c r="D29" i="9"/>
  <c r="E29" i="9"/>
  <c r="D28" i="9"/>
  <c r="E28" i="9"/>
  <c r="D25" i="9"/>
  <c r="E25" i="9" s="1"/>
  <c r="D24" i="9"/>
  <c r="E24" i="9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/>
  <c r="D13" i="9"/>
  <c r="E13" i="9"/>
  <c r="D12" i="9"/>
  <c r="E12" i="9"/>
  <c r="D11" i="9"/>
  <c r="E11" i="9"/>
  <c r="D10" i="9"/>
  <c r="E10" i="9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/>
  <c r="D14" i="8"/>
  <c r="E14" i="8"/>
  <c r="D13" i="8"/>
  <c r="E13" i="8"/>
  <c r="D12" i="8"/>
  <c r="E12" i="8"/>
  <c r="D11" i="8"/>
  <c r="E11" i="8"/>
  <c r="D10" i="8"/>
  <c r="E10" i="8"/>
  <c r="D32" i="7"/>
  <c r="E32" i="7"/>
  <c r="D11" i="7"/>
  <c r="E11" i="7"/>
  <c r="D12" i="7"/>
  <c r="E12" i="7"/>
  <c r="D13" i="7"/>
  <c r="E13" i="7"/>
  <c r="D14" i="7"/>
  <c r="E14" i="7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/>
  <c r="P12" i="40"/>
  <c r="P18" i="40"/>
  <c r="P16" i="40"/>
  <c r="P36" i="40"/>
  <c r="P35" i="40"/>
  <c r="P19" i="40"/>
  <c r="P27" i="40"/>
  <c r="P24" i="40"/>
  <c r="P22" i="40"/>
  <c r="P14" i="40"/>
  <c r="P13" i="40"/>
  <c r="P11" i="40"/>
  <c r="P17" i="40"/>
  <c r="P26" i="40"/>
  <c r="P23" i="40"/>
  <c r="P21" i="40"/>
  <c r="G11" i="40" l="1"/>
  <c r="H11" i="40" s="1"/>
  <c r="G15" i="40"/>
  <c r="H15" i="40" s="1"/>
  <c r="G20" i="40"/>
  <c r="H20" i="40" s="1"/>
  <c r="G28" i="40"/>
  <c r="H28" i="40" s="1"/>
  <c r="G22" i="40"/>
  <c r="H22" i="40" s="1"/>
  <c r="G31" i="40"/>
  <c r="H31" i="40" s="1"/>
  <c r="G36" i="40"/>
  <c r="H36" i="40" s="1"/>
  <c r="G37" i="40"/>
  <c r="H37" i="40" s="1"/>
  <c r="G13" i="40"/>
  <c r="H13" i="40" s="1"/>
  <c r="G18" i="40"/>
  <c r="H18" i="40" s="1"/>
  <c r="G26" i="40"/>
  <c r="H26" i="40" s="1"/>
  <c r="G35" i="40"/>
  <c r="H35" i="40" s="1"/>
  <c r="G29" i="40"/>
  <c r="H29" i="40" s="1"/>
</calcChain>
</file>

<file path=xl/sharedStrings.xml><?xml version="1.0" encoding="utf-8"?>
<sst xmlns="http://schemas.openxmlformats.org/spreadsheetml/2006/main" count="744" uniqueCount="61">
  <si>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</si>
  <si>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</si>
  <si>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</si>
  <si>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</si>
  <si>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</si>
  <si>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</si>
  <si>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</si>
  <si>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Registro</t>
  </si>
  <si>
    <t>Consumo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</si>
  <si>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</si>
  <si>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</si>
  <si>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</si>
  <si>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</si>
  <si>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</si>
  <si>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</si>
  <si>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</si>
  <si>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</si>
  <si>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</si>
  <si>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</si>
  <si>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</si>
  <si>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</si>
  <si>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</si>
  <si>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</si>
  <si>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</si>
  <si>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</si>
  <si>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</si>
  <si>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</si>
  <si>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</si>
  <si>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</si>
  <si>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</si>
  <si>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</si>
  <si>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</si>
  <si>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</si>
  <si>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10 de enero 2023</t>
  </si>
  <si>
    <t>9 de enero 2023</t>
  </si>
  <si>
    <t>11 de enero 2023</t>
  </si>
  <si>
    <t>12 de enero 2023</t>
  </si>
  <si>
    <t>13 de enero 2023</t>
  </si>
  <si>
    <t>14 de enero 2023</t>
  </si>
  <si>
    <t>15 de enero 2023</t>
  </si>
  <si>
    <t>16  de enero 2023</t>
  </si>
  <si>
    <t>17 de enero 2023</t>
  </si>
  <si>
    <t>18 de enero 2023</t>
  </si>
  <si>
    <t>19 de enero 2023</t>
  </si>
  <si>
    <t>20 de enero 2023</t>
  </si>
  <si>
    <t>21 de enero 2023</t>
  </si>
  <si>
    <t>22 de enero 2023</t>
  </si>
  <si>
    <t>23 de enro 2023</t>
  </si>
  <si>
    <t>24 de enro 2023</t>
  </si>
  <si>
    <t>25 de enero 2023</t>
  </si>
  <si>
    <t>26 de enero 2023</t>
  </si>
  <si>
    <t>27 de enero 2023</t>
  </si>
  <si>
    <t>28 de enero 2023</t>
  </si>
  <si>
    <t>29 de enero 203</t>
  </si>
  <si>
    <t>30 de enero 2023</t>
  </si>
  <si>
    <t>31 de enero 2023</t>
  </si>
  <si>
    <t>Aporte 1 al 3 de Noviembre</t>
  </si>
  <si>
    <t>Aporte 4 al 10 de Noviembre</t>
  </si>
  <si>
    <t>Aporte 11 al 17 de Noviembre</t>
  </si>
  <si>
    <t>Aporte 18 al 24 de Noviembre</t>
  </si>
  <si>
    <t>Aporte 25 al 30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</si>
</sst>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0" fontId="1" fillId="7" borderId="63" xfId="0" applyFont="1" applyFill="1" applyBorder="1" applyAlignment="1">
      <alignment horizontal="center" vertic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0" fontId="1" fillId="6" borderId="63" xfId="0" applyFont="1" applyFill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" fillId="6" borderId="63" xfId="0" applyFont="1" applyFill="1" applyBorder="1" applyAlignment="1" applyProtection="1">
      <alignment horizontal="center" vertical="center"/>
      <protection locked="0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3" fontId="0" fillId="0" borderId="1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9" fillId="5" borderId="0" xfId="0" applyFont="1" applyFill="1" applyBorder="1" applyAlignment="1">
      <alignment horizontal="center"/>
    </xf>
    <xf numFmtId="15" fontId="9" fillId="5" borderId="0" xfId="0" applyNumberFormat="1" applyFont="1" applyFill="1" applyBorder="1" applyAlignment="1">
      <alignment horizontal="center"/>
    </xf>
    <xf numFmtId="20" fontId="9" fillId="5" borderId="0" xfId="0" applyNumberFormat="1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167" fontId="9" fillId="5" borderId="38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zoomScale="90" zoomScaleNormal="90" workbookViewId="0">
      <selection activeCell="U10" sqref="U10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1" t="s">
        <v>4</v>
      </c>
      <c r="D8" s="111" t="s">
        <v>5</v>
      </c>
      <c r="E8" s="46" t="s">
        <v>6</v>
      </c>
      <c r="F8" s="111" t="s">
        <v>7</v>
      </c>
      <c r="G8" s="115" t="s">
        <v>8</v>
      </c>
      <c r="H8" s="116"/>
      <c r="I8" s="1"/>
      <c r="J8" s="1"/>
      <c r="K8" s="60" t="s">
        <v>9</v>
      </c>
      <c r="L8" s="64"/>
      <c r="M8" s="64"/>
      <c r="N8" s="64"/>
      <c r="O8" s="113" t="s">
        <v>10</v>
      </c>
      <c r="P8" s="111" t="s">
        <v>11</v>
      </c>
      <c r="Q8" s="113" t="s">
        <v>12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2"/>
      <c r="D9" s="112"/>
      <c r="E9" s="84" t="s">
        <v>13</v>
      </c>
      <c r="F9" s="112"/>
      <c r="G9" s="117"/>
      <c r="H9" s="118"/>
      <c r="I9" s="1"/>
      <c r="J9" s="1"/>
      <c r="K9" s="1"/>
      <c r="L9" s="64"/>
      <c r="M9" s="64"/>
      <c r="N9" s="64"/>
      <c r="O9" s="114"/>
      <c r="P9" s="112"/>
      <c r="Q9" s="114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1">
        <v>45596</v>
      </c>
      <c r="E10" s="82">
        <v>0.33333333333333331</v>
      </c>
      <c r="F10" s="83">
        <v>3982115</v>
      </c>
      <c r="G10" s="69" t="s">
        <v>14</v>
      </c>
      <c r="H10" s="69" t="s">
        <v>15</v>
      </c>
      <c r="I10" s="1"/>
      <c r="J10" s="1"/>
      <c r="K10" s="1"/>
      <c r="L10" s="64"/>
      <c r="M10" s="64"/>
      <c r="N10" s="64"/>
      <c r="O10" s="79" t="s">
        <v>15</v>
      </c>
      <c r="P10" s="46" t="s">
        <v>14</v>
      </c>
      <c r="Q10" s="79" t="s">
        <v>14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45597</v>
      </c>
      <c r="E11" s="61">
        <v>0.33333333333333331</v>
      </c>
      <c r="F11" s="49">
        <f>'Día 1'!C16</f>
        <v>3984961</v>
      </c>
      <c r="G11" s="49">
        <f>F11-F10</f>
        <v>2846</v>
      </c>
      <c r="H11" s="50">
        <f>G11*1000/24/60/60</f>
        <v>32.939814814814817</v>
      </c>
      <c r="I11" s="1"/>
      <c r="J11" s="1"/>
      <c r="K11" s="121" t="s">
        <v>56</v>
      </c>
      <c r="L11" s="122"/>
      <c r="M11" s="123"/>
      <c r="O11" s="49">
        <v>30</v>
      </c>
      <c r="P11" s="49">
        <f>O11*60*60*24/1000</f>
        <v>2592</v>
      </c>
      <c r="Q11" s="49">
        <f>G11</f>
        <v>2846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48">
        <v>45598</v>
      </c>
      <c r="E12" s="61">
        <v>0.33333333333333331</v>
      </c>
      <c r="F12" s="49">
        <f>'Día 2'!C16</f>
        <v>3987798</v>
      </c>
      <c r="G12" s="49">
        <f t="shared" ref="G12:G40" si="0">F12-F11</f>
        <v>2837</v>
      </c>
      <c r="H12" s="50">
        <f t="shared" ref="H12:H40" si="1">G12*1000/24/60/60</f>
        <v>32.835648148148145</v>
      </c>
      <c r="I12" s="1"/>
      <c r="K12" s="62"/>
      <c r="L12" s="68">
        <f>SUM(G11:G13)</f>
        <v>8536</v>
      </c>
      <c r="M12" s="70" t="s">
        <v>14</v>
      </c>
      <c r="N12" s="67"/>
      <c r="O12" s="49">
        <v>30</v>
      </c>
      <c r="P12" s="49">
        <f t="shared" ref="P12:P39" si="2">O12*60*60*24/1000</f>
        <v>2592</v>
      </c>
      <c r="Q12" s="49">
        <f t="shared" ref="Q12:Q40" si="3">G12</f>
        <v>2837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48">
        <v>45599</v>
      </c>
      <c r="E13" s="61">
        <v>0.33333333333333331</v>
      </c>
      <c r="F13" s="49">
        <f>'Día 3'!C16</f>
        <v>3990651</v>
      </c>
      <c r="G13" s="49">
        <f t="shared" si="0"/>
        <v>2853</v>
      </c>
      <c r="H13" s="50">
        <f t="shared" si="1"/>
        <v>33.020833333333336</v>
      </c>
      <c r="I13" s="1"/>
      <c r="J13" s="1"/>
      <c r="K13" s="62"/>
      <c r="L13" s="73">
        <f>L12*1000/3/24/60/60</f>
        <v>32.932098765432102</v>
      </c>
      <c r="M13" s="73" t="s">
        <v>15</v>
      </c>
      <c r="N13" s="67"/>
      <c r="O13" s="49">
        <v>30</v>
      </c>
      <c r="P13" s="49">
        <f t="shared" si="2"/>
        <v>2592</v>
      </c>
      <c r="Q13" s="49">
        <f t="shared" si="3"/>
        <v>2853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48">
        <v>45600</v>
      </c>
      <c r="E14" s="61">
        <v>0.33333333333333331</v>
      </c>
      <c r="F14" s="49">
        <f>'Día 4'!C16</f>
        <v>3993516</v>
      </c>
      <c r="G14" s="49">
        <f t="shared" si="0"/>
        <v>2865</v>
      </c>
      <c r="H14" s="50">
        <f t="shared" si="1"/>
        <v>33.159722222222221</v>
      </c>
      <c r="I14" s="1"/>
      <c r="J14" s="1"/>
      <c r="K14" s="63"/>
      <c r="L14" s="71"/>
      <c r="M14" s="72"/>
      <c r="N14" s="67"/>
      <c r="O14" s="49">
        <v>30</v>
      </c>
      <c r="P14" s="49">
        <f t="shared" si="2"/>
        <v>2592</v>
      </c>
      <c r="Q14" s="49">
        <f t="shared" si="3"/>
        <v>2865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48">
        <v>45601</v>
      </c>
      <c r="E15" s="61">
        <v>0.33333333333333331</v>
      </c>
      <c r="F15" s="49">
        <f>'Día 5'!C16</f>
        <v>3996372</v>
      </c>
      <c r="G15" s="49">
        <f t="shared" si="0"/>
        <v>2856</v>
      </c>
      <c r="H15" s="50">
        <f t="shared" si="1"/>
        <v>33.055555555555557</v>
      </c>
      <c r="I15" s="1"/>
      <c r="J15" s="1"/>
      <c r="K15" s="1"/>
      <c r="L15" s="68"/>
      <c r="M15" s="66"/>
      <c r="N15" s="67"/>
      <c r="O15" s="49">
        <v>30</v>
      </c>
      <c r="P15" s="49">
        <f t="shared" si="2"/>
        <v>2592</v>
      </c>
      <c r="Q15" s="49">
        <f t="shared" si="3"/>
        <v>2856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48">
        <v>45602</v>
      </c>
      <c r="E16" s="61">
        <v>0.33333333333333331</v>
      </c>
      <c r="F16" s="49">
        <f>'DÍa 6'!C16</f>
        <v>3999229</v>
      </c>
      <c r="G16" s="49">
        <f t="shared" si="0"/>
        <v>2857</v>
      </c>
      <c r="H16" s="50">
        <f t="shared" si="1"/>
        <v>33.067129629629633</v>
      </c>
      <c r="I16" s="1"/>
      <c r="J16" s="1"/>
      <c r="K16" s="1"/>
      <c r="L16" s="68"/>
      <c r="M16" s="66"/>
      <c r="N16" s="67"/>
      <c r="O16" s="49">
        <v>30</v>
      </c>
      <c r="P16" s="49">
        <f t="shared" si="2"/>
        <v>2592</v>
      </c>
      <c r="Q16" s="49">
        <f t="shared" si="3"/>
        <v>2857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48">
        <v>45603</v>
      </c>
      <c r="E17" s="61">
        <v>0.33333333333333331</v>
      </c>
      <c r="F17" s="49">
        <f>'Día 7'!C16</f>
        <v>4002079</v>
      </c>
      <c r="G17" s="49">
        <f t="shared" si="0"/>
        <v>2850</v>
      </c>
      <c r="H17" s="50">
        <f t="shared" si="1"/>
        <v>32.986111111111114</v>
      </c>
      <c r="I17" s="1"/>
      <c r="J17" s="1"/>
      <c r="K17" s="121" t="s">
        <v>57</v>
      </c>
      <c r="L17" s="122"/>
      <c r="M17" s="123"/>
      <c r="N17" s="67"/>
      <c r="O17" s="49">
        <v>30</v>
      </c>
      <c r="P17" s="49">
        <f t="shared" si="2"/>
        <v>2592</v>
      </c>
      <c r="Q17" s="49">
        <f t="shared" si="3"/>
        <v>2850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48">
        <v>45604</v>
      </c>
      <c r="E18" s="61">
        <v>0.33333333333333331</v>
      </c>
      <c r="F18" s="49">
        <f>'Día 8'!C16</f>
        <v>4004930</v>
      </c>
      <c r="G18" s="49">
        <f t="shared" si="0"/>
        <v>2851</v>
      </c>
      <c r="H18" s="50">
        <f t="shared" si="1"/>
        <v>32.997685185185183</v>
      </c>
      <c r="I18" s="1"/>
      <c r="K18" s="62"/>
      <c r="L18" s="68">
        <f>SUM(G14:G20)</f>
        <v>20012</v>
      </c>
      <c r="M18" s="70" t="s">
        <v>14</v>
      </c>
      <c r="N18" s="67"/>
      <c r="O18" s="49">
        <v>30</v>
      </c>
      <c r="P18" s="49">
        <f t="shared" si="2"/>
        <v>2592</v>
      </c>
      <c r="Q18" s="49">
        <f t="shared" si="3"/>
        <v>2851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48">
        <v>45605</v>
      </c>
      <c r="E19" s="61">
        <v>0.33333333333333331</v>
      </c>
      <c r="F19" s="49">
        <f>'Día 9'!C16</f>
        <v>4007791</v>
      </c>
      <c r="G19" s="49">
        <f t="shared" si="0"/>
        <v>2861</v>
      </c>
      <c r="H19" s="50">
        <f t="shared" si="1"/>
        <v>33.113425925925924</v>
      </c>
      <c r="I19" s="1"/>
      <c r="J19" s="1"/>
      <c r="K19" s="62"/>
      <c r="L19" s="73">
        <f>L18*1000/7/24/60/60</f>
        <v>33.088624338624335</v>
      </c>
      <c r="M19" s="73" t="s">
        <v>15</v>
      </c>
      <c r="N19" s="67"/>
      <c r="O19" s="49">
        <v>30</v>
      </c>
      <c r="P19" s="49">
        <f t="shared" si="2"/>
        <v>2592</v>
      </c>
      <c r="Q19" s="49">
        <f t="shared" si="3"/>
        <v>2861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48">
        <v>45606</v>
      </c>
      <c r="E20" s="61">
        <v>0.33333333333333331</v>
      </c>
      <c r="F20" s="49">
        <f>'Día 10'!C16</f>
        <v>4010663</v>
      </c>
      <c r="G20" s="49">
        <f t="shared" si="0"/>
        <v>2872</v>
      </c>
      <c r="H20" s="50">
        <f t="shared" si="1"/>
        <v>33.24074074074074</v>
      </c>
      <c r="I20" s="1"/>
      <c r="J20" s="1"/>
      <c r="K20" s="63"/>
      <c r="L20" s="71"/>
      <c r="M20" s="72"/>
      <c r="N20" s="67"/>
      <c r="O20" s="49">
        <v>30</v>
      </c>
      <c r="P20" s="49">
        <f t="shared" si="2"/>
        <v>2592</v>
      </c>
      <c r="Q20" s="49">
        <f t="shared" si="3"/>
        <v>2872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48">
        <v>45607</v>
      </c>
      <c r="E21" s="61">
        <v>0.33333333333333331</v>
      </c>
      <c r="F21" s="49">
        <f>'Día 11'!C16</f>
        <v>4013533</v>
      </c>
      <c r="G21" s="49">
        <f t="shared" si="0"/>
        <v>2870</v>
      </c>
      <c r="H21" s="50">
        <f t="shared" si="1"/>
        <v>33.217592592592588</v>
      </c>
      <c r="I21" s="1"/>
      <c r="J21" s="1"/>
      <c r="K21" s="1"/>
      <c r="L21" s="65"/>
      <c r="M21" s="66"/>
      <c r="N21" s="67"/>
      <c r="O21" s="49">
        <v>30</v>
      </c>
      <c r="P21" s="49">
        <f t="shared" si="2"/>
        <v>2592</v>
      </c>
      <c r="Q21" s="49">
        <f t="shared" si="3"/>
        <v>2870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48">
        <v>45608</v>
      </c>
      <c r="E22" s="61">
        <v>0.33333333333333331</v>
      </c>
      <c r="F22" s="49">
        <f>'Día 12'!C16</f>
        <v>4016410</v>
      </c>
      <c r="G22" s="49">
        <f t="shared" si="0"/>
        <v>2877</v>
      </c>
      <c r="H22" s="50">
        <f t="shared" si="1"/>
        <v>33.298611111111114</v>
      </c>
      <c r="I22" s="1"/>
      <c r="J22" s="1"/>
      <c r="K22" s="1"/>
      <c r="L22" s="65"/>
      <c r="M22" s="66"/>
      <c r="N22" s="67"/>
      <c r="O22" s="49">
        <v>30</v>
      </c>
      <c r="P22" s="49">
        <f t="shared" si="2"/>
        <v>2592</v>
      </c>
      <c r="Q22" s="49">
        <f t="shared" si="3"/>
        <v>2877</v>
      </c>
      <c r="R22" s="1"/>
      <c r="S22" s="1" t="s">
        <v>16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48">
        <v>45609</v>
      </c>
      <c r="E23" s="61">
        <v>0.33333333333333331</v>
      </c>
      <c r="F23" s="49">
        <f>'Día 13'!C16</f>
        <v>4019312</v>
      </c>
      <c r="G23" s="49">
        <f t="shared" si="0"/>
        <v>2902</v>
      </c>
      <c r="H23" s="50">
        <f t="shared" si="1"/>
        <v>33.587962962962962</v>
      </c>
      <c r="I23" s="1"/>
      <c r="J23" s="1"/>
      <c r="K23" s="121" t="s">
        <v>58</v>
      </c>
      <c r="L23" s="122"/>
      <c r="M23" s="123"/>
      <c r="N23" s="67"/>
      <c r="O23" s="49">
        <v>30</v>
      </c>
      <c r="P23" s="49">
        <f t="shared" si="2"/>
        <v>2592</v>
      </c>
      <c r="Q23" s="49">
        <f t="shared" si="3"/>
        <v>2902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48">
        <v>45610</v>
      </c>
      <c r="E24" s="61">
        <v>0.33333333333333331</v>
      </c>
      <c r="F24" s="49">
        <f>'Día 14'!C16</f>
        <v>4022188</v>
      </c>
      <c r="G24" s="49">
        <f t="shared" si="0"/>
        <v>2876</v>
      </c>
      <c r="H24" s="50">
        <f t="shared" si="1"/>
        <v>33.287037037037038</v>
      </c>
      <c r="I24" s="1"/>
      <c r="K24" s="62"/>
      <c r="L24" s="68">
        <f>SUM(G21:G27)</f>
        <v>20116</v>
      </c>
      <c r="M24" s="70" t="s">
        <v>14</v>
      </c>
      <c r="N24" s="67"/>
      <c r="O24" s="49">
        <v>30</v>
      </c>
      <c r="P24" s="49">
        <f t="shared" si="2"/>
        <v>2592</v>
      </c>
      <c r="Q24" s="49">
        <f t="shared" si="3"/>
        <v>2876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48">
        <v>45611</v>
      </c>
      <c r="E25" s="61">
        <v>0.33333333333333331</v>
      </c>
      <c r="F25" s="49">
        <f>'Día 15'!C16</f>
        <v>4025059</v>
      </c>
      <c r="G25" s="49">
        <f t="shared" si="0"/>
        <v>2871</v>
      </c>
      <c r="H25" s="50">
        <f t="shared" si="1"/>
        <v>33.229166666666664</v>
      </c>
      <c r="I25" s="1"/>
      <c r="J25" s="1"/>
      <c r="K25" s="62"/>
      <c r="L25" s="73">
        <f>L24*1000/7/24/60/60</f>
        <v>33.260582010582013</v>
      </c>
      <c r="M25" s="73" t="s">
        <v>15</v>
      </c>
      <c r="N25" s="67"/>
      <c r="O25" s="49">
        <v>30</v>
      </c>
      <c r="P25" s="49">
        <f t="shared" si="2"/>
        <v>2592</v>
      </c>
      <c r="Q25" s="49">
        <f t="shared" si="3"/>
        <v>2871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48">
        <v>45612</v>
      </c>
      <c r="E26" s="61">
        <v>0.33333333333333331</v>
      </c>
      <c r="F26" s="49">
        <f>'Día 16'!C16</f>
        <v>4027914</v>
      </c>
      <c r="G26" s="49">
        <f t="shared" si="0"/>
        <v>2855</v>
      </c>
      <c r="H26" s="50">
        <f t="shared" si="1"/>
        <v>33.043981481481481</v>
      </c>
      <c r="I26" s="1"/>
      <c r="J26" s="1"/>
      <c r="K26" s="63"/>
      <c r="L26" s="71"/>
      <c r="M26" s="72"/>
      <c r="N26" s="67"/>
      <c r="O26" s="49">
        <v>30</v>
      </c>
      <c r="P26" s="49">
        <f t="shared" si="2"/>
        <v>2592</v>
      </c>
      <c r="Q26" s="49">
        <f t="shared" si="3"/>
        <v>2855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48">
        <v>45613</v>
      </c>
      <c r="E27" s="61">
        <v>0.33333333333333331</v>
      </c>
      <c r="F27" s="49">
        <f>'Día 17'!C16</f>
        <v>4030779</v>
      </c>
      <c r="G27" s="49">
        <f t="shared" si="0"/>
        <v>2865</v>
      </c>
      <c r="H27" s="50">
        <f t="shared" si="1"/>
        <v>33.159722222222221</v>
      </c>
      <c r="I27" s="1"/>
      <c r="J27" s="1"/>
      <c r="K27" s="1"/>
      <c r="L27" s="65"/>
      <c r="M27" s="66"/>
      <c r="N27" s="67"/>
      <c r="O27" s="49">
        <v>30</v>
      </c>
      <c r="P27" s="49">
        <f t="shared" si="2"/>
        <v>2592</v>
      </c>
      <c r="Q27" s="49">
        <f t="shared" si="3"/>
        <v>2865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48">
        <v>45614</v>
      </c>
      <c r="E28" s="61">
        <v>0.33333333333333331</v>
      </c>
      <c r="F28" s="49">
        <f>'Día 18'!C16</f>
        <v>4033702</v>
      </c>
      <c r="G28" s="49">
        <f t="shared" si="0"/>
        <v>2923</v>
      </c>
      <c r="H28" s="50">
        <f t="shared" si="1"/>
        <v>33.831018518518519</v>
      </c>
      <c r="I28" s="1"/>
      <c r="J28" s="1"/>
      <c r="K28" s="1"/>
      <c r="L28" s="65"/>
      <c r="M28" s="66"/>
      <c r="N28" s="67"/>
      <c r="O28" s="49">
        <v>30</v>
      </c>
      <c r="P28" s="49">
        <f t="shared" si="2"/>
        <v>2592</v>
      </c>
      <c r="Q28" s="49">
        <f t="shared" si="3"/>
        <v>2923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48">
        <v>45615</v>
      </c>
      <c r="E29" s="61">
        <v>0.33333333333333331</v>
      </c>
      <c r="F29" s="49">
        <f>'Día 19'!C16</f>
        <v>4036696</v>
      </c>
      <c r="G29" s="49">
        <f t="shared" si="0"/>
        <v>2994</v>
      </c>
      <c r="H29" s="50">
        <f t="shared" si="1"/>
        <v>34.652777777777779</v>
      </c>
      <c r="I29" s="1"/>
      <c r="J29" s="1"/>
      <c r="K29" s="121" t="s">
        <v>59</v>
      </c>
      <c r="L29" s="122"/>
      <c r="M29" s="123"/>
      <c r="N29" s="67"/>
      <c r="O29" s="49">
        <v>30</v>
      </c>
      <c r="P29" s="49">
        <f t="shared" si="2"/>
        <v>2592</v>
      </c>
      <c r="Q29" s="49">
        <f t="shared" si="3"/>
        <v>2994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48">
        <v>45616</v>
      </c>
      <c r="E30" s="61">
        <v>0.33333333333333331</v>
      </c>
      <c r="F30" s="49">
        <f>'Día 20'!C16</f>
        <v>4039129</v>
      </c>
      <c r="G30" s="49">
        <f t="shared" si="0"/>
        <v>2433</v>
      </c>
      <c r="H30" s="50">
        <f t="shared" si="1"/>
        <v>28.159722222222221</v>
      </c>
      <c r="I30" s="1"/>
      <c r="K30" s="62"/>
      <c r="L30" s="68">
        <f>SUM(G28:G34)</f>
        <v>17403</v>
      </c>
      <c r="M30" s="70" t="s">
        <v>14</v>
      </c>
      <c r="N30" s="67"/>
      <c r="O30" s="49">
        <v>30</v>
      </c>
      <c r="P30" s="49">
        <f t="shared" si="2"/>
        <v>2592</v>
      </c>
      <c r="Q30" s="49">
        <f t="shared" si="3"/>
        <v>2433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48">
        <v>45617</v>
      </c>
      <c r="E31" s="61">
        <v>0.33333333333333331</v>
      </c>
      <c r="F31" s="49">
        <f>'Día 21'!C16</f>
        <v>4041390</v>
      </c>
      <c r="G31" s="49">
        <f t="shared" si="0"/>
        <v>2261</v>
      </c>
      <c r="H31" s="50">
        <f t="shared" si="1"/>
        <v>26.168981481481481</v>
      </c>
      <c r="I31" s="1"/>
      <c r="J31" s="1"/>
      <c r="K31" s="62"/>
      <c r="L31" s="73">
        <f>L30*1000/7/24/60/60</f>
        <v>28.774801587301589</v>
      </c>
      <c r="M31" s="73" t="s">
        <v>15</v>
      </c>
      <c r="N31" s="67"/>
      <c r="O31" s="49">
        <v>30</v>
      </c>
      <c r="P31" s="49">
        <f t="shared" si="2"/>
        <v>2592</v>
      </c>
      <c r="Q31" s="49">
        <f t="shared" si="3"/>
        <v>2261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48">
        <v>45618</v>
      </c>
      <c r="E32" s="61">
        <v>0.33333333333333331</v>
      </c>
      <c r="F32" s="49">
        <f>'Día 22'!C16</f>
        <v>4043663</v>
      </c>
      <c r="G32" s="49">
        <f t="shared" si="0"/>
        <v>2273</v>
      </c>
      <c r="H32" s="50">
        <f t="shared" si="1"/>
        <v>26.30787037037037</v>
      </c>
      <c r="I32" s="1"/>
      <c r="J32" s="1"/>
      <c r="K32" s="63"/>
      <c r="L32" s="71"/>
      <c r="M32" s="72"/>
      <c r="N32" s="67"/>
      <c r="O32" s="49">
        <v>30</v>
      </c>
      <c r="P32" s="49">
        <f t="shared" si="2"/>
        <v>2592</v>
      </c>
      <c r="Q32" s="49">
        <f t="shared" si="3"/>
        <v>2273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48">
        <v>45619</v>
      </c>
      <c r="E33" s="61">
        <v>0.33333333333333331</v>
      </c>
      <c r="F33" s="49">
        <f>'Día 23'!C16</f>
        <v>4045929</v>
      </c>
      <c r="G33" s="49">
        <f t="shared" si="0"/>
        <v>2266</v>
      </c>
      <c r="H33" s="50">
        <f t="shared" si="1"/>
        <v>26.226851851851851</v>
      </c>
      <c r="I33" s="1"/>
      <c r="J33" s="1"/>
      <c r="K33" s="1"/>
      <c r="L33" s="65"/>
      <c r="M33" s="66"/>
      <c r="N33" s="67"/>
      <c r="O33" s="49">
        <v>30</v>
      </c>
      <c r="P33" s="49">
        <f t="shared" si="2"/>
        <v>2592</v>
      </c>
      <c r="Q33" s="49">
        <f t="shared" si="3"/>
        <v>2266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48">
        <v>45620</v>
      </c>
      <c r="E34" s="61">
        <v>0.33333333333333331</v>
      </c>
      <c r="F34" s="49">
        <f>'Día 24'!C16</f>
        <v>4048182</v>
      </c>
      <c r="G34" s="49">
        <f t="shared" si="0"/>
        <v>2253</v>
      </c>
      <c r="H34" s="50">
        <f t="shared" si="1"/>
        <v>26.076388888888889</v>
      </c>
      <c r="I34" s="1"/>
      <c r="J34" s="1"/>
      <c r="K34" s="1"/>
      <c r="L34" s="65"/>
      <c r="M34" s="66"/>
      <c r="N34" s="67"/>
      <c r="O34" s="49">
        <v>30</v>
      </c>
      <c r="P34" s="49">
        <f t="shared" si="2"/>
        <v>2592</v>
      </c>
      <c r="Q34" s="49">
        <f t="shared" si="3"/>
        <v>2253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48">
        <v>45621</v>
      </c>
      <c r="E35" s="61">
        <v>0.33333333333333331</v>
      </c>
      <c r="F35" s="49">
        <f>'Día 25'!C16</f>
        <v>4050451</v>
      </c>
      <c r="G35" s="49">
        <f t="shared" si="0"/>
        <v>2269</v>
      </c>
      <c r="H35" s="50">
        <f t="shared" si="1"/>
        <v>26.261574074074076</v>
      </c>
      <c r="I35" s="1"/>
      <c r="J35" s="1"/>
      <c r="K35" s="121" t="s">
        <v>60</v>
      </c>
      <c r="L35" s="122"/>
      <c r="M35" s="123"/>
      <c r="N35" s="67"/>
      <c r="O35" s="49">
        <v>30</v>
      </c>
      <c r="P35" s="49">
        <f t="shared" si="2"/>
        <v>2592</v>
      </c>
      <c r="Q35" s="49">
        <f t="shared" si="3"/>
        <v>2269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48">
        <v>45622</v>
      </c>
      <c r="E36" s="61">
        <v>0.33333333333333331</v>
      </c>
      <c r="F36" s="49">
        <f>'Día 26'!C16</f>
        <v>4052983</v>
      </c>
      <c r="G36" s="49">
        <f t="shared" si="0"/>
        <v>2532</v>
      </c>
      <c r="H36" s="50">
        <f t="shared" si="1"/>
        <v>29.305555555555554</v>
      </c>
      <c r="I36" s="1"/>
      <c r="K36" s="62"/>
      <c r="L36" s="68">
        <f>SUM(G35:G40)</f>
        <v>15692</v>
      </c>
      <c r="M36" s="70" t="s">
        <v>14</v>
      </c>
      <c r="N36" s="67"/>
      <c r="O36" s="49">
        <v>30</v>
      </c>
      <c r="P36" s="49">
        <f t="shared" si="2"/>
        <v>2592</v>
      </c>
      <c r="Q36" s="49">
        <f t="shared" si="3"/>
        <v>2532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48">
        <v>45623</v>
      </c>
      <c r="E37" s="61">
        <v>0.33333333333333331</v>
      </c>
      <c r="F37" s="49">
        <f>'Día 27'!C16</f>
        <v>4055716</v>
      </c>
      <c r="G37" s="49">
        <f t="shared" si="0"/>
        <v>2733</v>
      </c>
      <c r="H37" s="50">
        <f t="shared" si="1"/>
        <v>31.631944444444446</v>
      </c>
      <c r="I37" s="1"/>
      <c r="J37" s="1"/>
      <c r="K37" s="62"/>
      <c r="L37" s="73">
        <f>L36*1000/6/24/60/60</f>
        <v>30.270061728395067</v>
      </c>
      <c r="M37" s="73" t="s">
        <v>15</v>
      </c>
      <c r="N37" s="67"/>
      <c r="O37" s="49">
        <v>30</v>
      </c>
      <c r="P37" s="49">
        <f t="shared" si="2"/>
        <v>2592</v>
      </c>
      <c r="Q37" s="49">
        <f t="shared" si="3"/>
        <v>2733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48">
        <v>45624</v>
      </c>
      <c r="E38" s="61">
        <v>0.33333333333333331</v>
      </c>
      <c r="F38" s="49">
        <f>'Día 28'!C16</f>
        <v>4058448</v>
      </c>
      <c r="G38" s="49">
        <f t="shared" si="0"/>
        <v>2732</v>
      </c>
      <c r="H38" s="50">
        <f t="shared" si="1"/>
        <v>31.62037037037037</v>
      </c>
      <c r="I38" s="1"/>
      <c r="J38" s="1"/>
      <c r="K38" s="63"/>
      <c r="L38" s="71"/>
      <c r="M38" s="72"/>
      <c r="N38" s="67"/>
      <c r="O38" s="49">
        <v>30</v>
      </c>
      <c r="P38" s="49">
        <f t="shared" si="2"/>
        <v>2592</v>
      </c>
      <c r="Q38" s="49">
        <f t="shared" si="3"/>
        <v>2732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48">
        <v>45625</v>
      </c>
      <c r="E39" s="61">
        <v>0.33333333333333331</v>
      </c>
      <c r="F39" s="49">
        <f>'Día 29'!C16</f>
        <v>4061188</v>
      </c>
      <c r="G39" s="49">
        <f t="shared" si="0"/>
        <v>2740</v>
      </c>
      <c r="H39" s="50">
        <f>G39*1000/24/60/60</f>
        <v>31.712962962962965</v>
      </c>
      <c r="I39" s="1"/>
      <c r="J39" s="1"/>
      <c r="K39" s="1"/>
      <c r="L39" s="65"/>
      <c r="M39" s="66"/>
      <c r="N39" s="67"/>
      <c r="O39" s="49">
        <v>30</v>
      </c>
      <c r="P39" s="49">
        <f t="shared" si="2"/>
        <v>2592</v>
      </c>
      <c r="Q39" s="49">
        <f t="shared" si="3"/>
        <v>2740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48">
        <v>45626</v>
      </c>
      <c r="E40" s="61">
        <v>0.33333333333333298</v>
      </c>
      <c r="F40" s="49">
        <f>'Día 30'!C16</f>
        <v>4063874</v>
      </c>
      <c r="G40" s="49">
        <f t="shared" si="0"/>
        <v>2686</v>
      </c>
      <c r="H40" s="50">
        <f>G40*1000/24/60/60</f>
        <v>31.087962962962965</v>
      </c>
      <c r="I40" s="1"/>
      <c r="J40" s="1"/>
      <c r="K40" s="1"/>
      <c r="L40" s="65"/>
      <c r="M40" s="66"/>
      <c r="N40" s="67"/>
      <c r="O40" s="49">
        <v>30</v>
      </c>
      <c r="P40" s="49">
        <f t="shared" ref="P40" si="4">O40*60*60*24/1000</f>
        <v>2592</v>
      </c>
      <c r="Q40" s="49">
        <f t="shared" si="3"/>
        <v>2686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152"/>
      <c r="D41" s="153"/>
      <c r="E41" s="154"/>
      <c r="F41" s="155"/>
      <c r="G41" s="156">
        <f>(AVERAGE(G11:G40)-2592)/2592</f>
        <v>5.1427469135802539E-2</v>
      </c>
      <c r="H41" s="156">
        <f>(AVERAGE(H11:H40)-30)/30</f>
        <v>5.1427469135802303E-2</v>
      </c>
      <c r="I41" s="1"/>
      <c r="J41" s="1"/>
      <c r="K41" s="1"/>
      <c r="L41" s="110"/>
      <c r="M41" s="66"/>
      <c r="N41" s="67"/>
      <c r="O41" s="155"/>
      <c r="P41" s="76"/>
      <c r="Q41" s="94"/>
      <c r="R41" s="1"/>
      <c r="S41" s="1"/>
      <c r="T41" s="1"/>
      <c r="U41" s="1"/>
      <c r="V41" s="1"/>
      <c r="W41" s="1"/>
    </row>
    <row r="42" spans="1:23" ht="15" thickBot="1" x14ac:dyDescent="0.4">
      <c r="A42" s="1"/>
      <c r="B42" s="1"/>
      <c r="C42" s="51"/>
      <c r="D42" s="52"/>
      <c r="E42" s="52"/>
      <c r="F42" s="52"/>
      <c r="G42" s="52"/>
      <c r="H42" s="53"/>
      <c r="I42" s="1"/>
      <c r="J42" s="1"/>
      <c r="K42" s="1"/>
      <c r="L42" s="1"/>
      <c r="M42" s="1"/>
      <c r="N42" s="119" t="s">
        <v>17</v>
      </c>
      <c r="O42" s="77" t="s">
        <v>18</v>
      </c>
      <c r="P42" s="76">
        <f>SUM(P11:P40)</f>
        <v>77760</v>
      </c>
      <c r="Q42" s="94">
        <f>SUM(Q11:Q40)</f>
        <v>81759</v>
      </c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4"/>
      <c r="D43" s="58" t="s">
        <v>19</v>
      </c>
      <c r="E43" s="58"/>
      <c r="F43" s="58"/>
      <c r="G43" s="87">
        <f>(F40-F10)*1000/30/24/60/60</f>
        <v>31.542824074074076</v>
      </c>
      <c r="H43" s="59" t="s">
        <v>20</v>
      </c>
      <c r="I43" s="1"/>
      <c r="J43" s="1"/>
      <c r="K43" s="1"/>
      <c r="L43" s="1"/>
      <c r="M43" s="60"/>
      <c r="N43" s="120"/>
      <c r="O43" s="78" t="s">
        <v>21</v>
      </c>
      <c r="P43" s="93">
        <f>P42*1000/30/24/60/60</f>
        <v>30</v>
      </c>
      <c r="Q43" s="96">
        <f>Q42*1000/30/24/60/60</f>
        <v>31.542824074074076</v>
      </c>
      <c r="R43" s="60" t="s">
        <v>22</v>
      </c>
      <c r="S43" s="1"/>
      <c r="T43" s="1"/>
      <c r="U43" s="1"/>
      <c r="V43" s="1"/>
      <c r="W43" s="1"/>
    </row>
    <row r="44" spans="1:23" x14ac:dyDescent="0.35">
      <c r="A44" s="1"/>
      <c r="B44" s="1"/>
      <c r="C44" s="55"/>
      <c r="D44" s="56"/>
      <c r="E44" s="56"/>
      <c r="F44" s="56"/>
      <c r="G44" s="56"/>
      <c r="H44" s="5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4" t="s">
        <v>23</v>
      </c>
      <c r="O45" s="75" t="s">
        <v>14</v>
      </c>
      <c r="P45" s="75"/>
      <c r="Q45" s="86">
        <f>Q42-P42</f>
        <v>3999</v>
      </c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60" t="s">
        <v>24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88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</sheetData>
  <mergeCells count="13">
    <mergeCell ref="N42:N43"/>
    <mergeCell ref="K11:M11"/>
    <mergeCell ref="K17:M17"/>
    <mergeCell ref="K29:M29"/>
    <mergeCell ref="K23:M23"/>
    <mergeCell ref="K35:M35"/>
    <mergeCell ref="F8:F9"/>
    <mergeCell ref="D8:D9"/>
    <mergeCell ref="C8:C9"/>
    <mergeCell ref="P8:P9"/>
    <mergeCell ref="Q8:Q9"/>
    <mergeCell ref="O8:O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8" zoomScale="85" zoomScaleNormal="85" zoomScalePageLayoutView="70" workbookViewId="0">
      <selection activeCell="F27" sqref="F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8'!C26</f>
        <v>4006112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4007791</v>
      </c>
      <c r="D16" s="40">
        <f>+C16-C8</f>
        <v>1679</v>
      </c>
      <c r="E16" s="97">
        <f>+D16*1000/14/3600</f>
        <v>33.313492063492063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4008383</v>
      </c>
      <c r="D21" s="40">
        <f>+C21-C16</f>
        <v>592</v>
      </c>
      <c r="E21" s="97">
        <f>+D21*1000/5/3600</f>
        <v>32.888888888888886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4008981</v>
      </c>
      <c r="D26" s="40">
        <f>+C26-C21</f>
        <v>598</v>
      </c>
      <c r="E26" s="97">
        <f>+D26*1000/5/3600</f>
        <v>33.222222222222221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9'!C26</f>
        <v>4008981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80">
        <v>0.33333333333333298</v>
      </c>
      <c r="C16" s="85">
        <v>4010663</v>
      </c>
      <c r="D16" s="40">
        <f>+C16-C8</f>
        <v>1682</v>
      </c>
      <c r="E16" s="97">
        <f>+D16*1000/14/3600</f>
        <v>33.373015873015873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4011264</v>
      </c>
      <c r="D21" s="40">
        <f>+C21-C16</f>
        <v>601</v>
      </c>
      <c r="E21" s="97">
        <f>+D21*1000/5/3600</f>
        <v>33.388888888888886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4011859</v>
      </c>
      <c r="D26" s="40">
        <f>+C26-C21</f>
        <v>595</v>
      </c>
      <c r="E26" s="97">
        <f>+D26*1000/5/3600</f>
        <v>33.055555555555557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13" zoomScale="85" zoomScaleNormal="85" zoomScalePageLayoutView="70" workbookViewId="0">
      <selection activeCell="F32" sqref="F32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10'!C26</f>
        <v>4011859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4013533</v>
      </c>
      <c r="D16" s="40">
        <f>+C16-C8</f>
        <v>1674</v>
      </c>
      <c r="E16" s="97">
        <f>+D16*1000/14/3600</f>
        <v>33.214285714285715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4014130</v>
      </c>
      <c r="D21" s="40">
        <f>+C21-C16</f>
        <v>597</v>
      </c>
      <c r="E21" s="97">
        <f>+D21*1000/5/3600</f>
        <v>33.166666666666664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4014709</v>
      </c>
      <c r="D26" s="40">
        <f>+C26-C21</f>
        <v>579</v>
      </c>
      <c r="E26" s="97">
        <f>+D26*1000/5/3600</f>
        <v>32.166666666666664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11'!C26</f>
        <v>4014709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4016410</v>
      </c>
      <c r="D16" s="40">
        <f>+C16-C8</f>
        <v>1701</v>
      </c>
      <c r="E16" s="97">
        <f>+D16*1000/14/3600</f>
        <v>33.75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4017006</v>
      </c>
      <c r="D21" s="40">
        <f>+C21-C16</f>
        <v>596</v>
      </c>
      <c r="E21" s="97">
        <f>+D21*1000/5/3600</f>
        <v>33.111111111111114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4017612</v>
      </c>
      <c r="D26" s="40">
        <f>+C26-C21</f>
        <v>606</v>
      </c>
      <c r="E26" s="97">
        <f>+D26*1000/5/3600</f>
        <v>33.666666666666664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13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12'!C26</f>
        <v>4017612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4019312</v>
      </c>
      <c r="D16" s="40">
        <f>+C16-C8</f>
        <v>1700</v>
      </c>
      <c r="E16" s="97">
        <f>+D16*1000/14/3600</f>
        <v>33.730158730158735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4019916</v>
      </c>
      <c r="D21" s="40">
        <f>+C21-C16</f>
        <v>604</v>
      </c>
      <c r="E21" s="97">
        <f>+D21*1000/5/3600</f>
        <v>33.555555555555557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4020517</v>
      </c>
      <c r="D26" s="40">
        <f>+C26-C21</f>
        <v>601</v>
      </c>
      <c r="E26" s="97">
        <f>+D26*1000/5/3600</f>
        <v>33.388888888888886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13'!C26</f>
        <v>4020517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4022188</v>
      </c>
      <c r="D16" s="40">
        <f>+C16-C8</f>
        <v>1671</v>
      </c>
      <c r="E16" s="97">
        <f>+D16*1000/14/3600</f>
        <v>33.154761904761905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4022783</v>
      </c>
      <c r="D21" s="40">
        <f>+C21-C16</f>
        <v>595</v>
      </c>
      <c r="E21" s="97">
        <f>+D21*1000/5/3600</f>
        <v>33.055555555555557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4023389</v>
      </c>
      <c r="D26" s="40">
        <f>+C26-C21</f>
        <v>606</v>
      </c>
      <c r="E26" s="97">
        <f>+D26*1000/5/3600</f>
        <v>33.666666666666664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13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14'!C26</f>
        <v>4023389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4025059</v>
      </c>
      <c r="D16" s="40">
        <f>+C16-C8</f>
        <v>1670</v>
      </c>
      <c r="E16" s="97">
        <f>+D16*1000/14/3600</f>
        <v>33.134920634920633</v>
      </c>
      <c r="F16" s="41" t="s">
        <v>16</v>
      </c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4025668</v>
      </c>
      <c r="D21" s="40">
        <f>+C21-C16</f>
        <v>609</v>
      </c>
      <c r="E21" s="97">
        <f>+D21*1000/5/3600</f>
        <v>33.833333333333336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4026244</v>
      </c>
      <c r="D26" s="40">
        <f>+C26-C21</f>
        <v>576</v>
      </c>
      <c r="E26" s="97">
        <f>+D26*1000/5/3600</f>
        <v>32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7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15'!C26</f>
        <v>4026244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4027914</v>
      </c>
      <c r="D16" s="40">
        <f>+C16-C8</f>
        <v>1670</v>
      </c>
      <c r="E16" s="97">
        <f>+D16*1000/14/3600</f>
        <v>33.134920634920633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4028522</v>
      </c>
      <c r="D21" s="40">
        <f>+C21-C16</f>
        <v>608</v>
      </c>
      <c r="E21" s="97">
        <f>+D21*1000/5/3600</f>
        <v>33.777777777777779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4029090</v>
      </c>
      <c r="D26" s="40">
        <f>+C26-C21</f>
        <v>568</v>
      </c>
      <c r="E26" s="97">
        <f>+D26*1000/5/3600</f>
        <v>31.555555555555557</v>
      </c>
      <c r="F26" s="41" t="s">
        <v>16</v>
      </c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16'!C26</f>
        <v>4029090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4030779</v>
      </c>
      <c r="D16" s="40">
        <f>+C16-C8</f>
        <v>1689</v>
      </c>
      <c r="E16" s="97">
        <f>+D16*1000/14/3600</f>
        <v>33.511904761904759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4031384</v>
      </c>
      <c r="D21" s="40">
        <f>+C21-C16</f>
        <v>605</v>
      </c>
      <c r="E21" s="97">
        <f>+D21*1000/5/3600</f>
        <v>33.611111111111114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4032036</v>
      </c>
      <c r="D26" s="40">
        <f>+C26-C21</f>
        <v>652</v>
      </c>
      <c r="E26" s="97">
        <f>+D26*1000/5/3600</f>
        <v>36.222222222222221</v>
      </c>
      <c r="F26" s="45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16" zoomScale="85" zoomScaleNormal="85" zoomScalePageLayoutView="70" workbookViewId="0">
      <selection activeCell="D30" sqref="D3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17'!C26</f>
        <v>4032036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4033702</v>
      </c>
      <c r="D16" s="40">
        <f>+C16-C8</f>
        <v>1666</v>
      </c>
      <c r="E16" s="97">
        <f>+D16*1000/14/3600</f>
        <v>33.055555555555557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4034302</v>
      </c>
      <c r="D21" s="40">
        <f>+C21-C16</f>
        <v>600</v>
      </c>
      <c r="E21" s="97">
        <f>+D21*1000/5/3600</f>
        <v>33.333333333333336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4034886</v>
      </c>
      <c r="D26" s="40">
        <f>+C26-C21</f>
        <v>584</v>
      </c>
      <c r="E26" s="97">
        <f>+D26*1000/5/3600</f>
        <v>32.444444444444443</v>
      </c>
      <c r="F26" s="41" t="s">
        <v>16</v>
      </c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topLeftCell="A7" zoomScale="85" zoomScaleNormal="85" zoomScalePageLayoutView="70" workbookViewId="0">
      <selection activeCell="F27" sqref="F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45597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38">
        <v>3983297</v>
      </c>
      <c r="D8" s="28"/>
      <c r="E8" s="28"/>
      <c r="F8" s="8"/>
      <c r="G8" s="126"/>
      <c r="H8" s="127"/>
      <c r="I8" s="29"/>
      <c r="J8" s="29" t="s">
        <v>16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16</v>
      </c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32" t="s">
        <v>16</v>
      </c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3984961</v>
      </c>
      <c r="D16" s="40">
        <f>+C16-C8</f>
        <v>1664</v>
      </c>
      <c r="E16" s="97">
        <f>+D16*1000/14/3600</f>
        <v>33.015873015873012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16</v>
      </c>
      <c r="G17" s="132" t="s">
        <v>16</v>
      </c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16</v>
      </c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3985542</v>
      </c>
      <c r="D21" s="40">
        <f>+C21-C16</f>
        <v>581</v>
      </c>
      <c r="E21" s="97">
        <f>+D21*1000/5/3600</f>
        <v>32.277777777777779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32" t="s">
        <v>16</v>
      </c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3986137</v>
      </c>
      <c r="D26" s="40">
        <f>+C26-C21</f>
        <v>595</v>
      </c>
      <c r="E26" s="97">
        <f>+D26*1000/5/3600</f>
        <v>33.055555555555557</v>
      </c>
      <c r="F26" s="41" t="s">
        <v>16</v>
      </c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ref="E28:E32" si="2">+D28*1000/3600</f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2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2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2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2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10" zoomScale="85" zoomScaleNormal="85" zoomScalePageLayoutView="70" workbookViewId="0">
      <selection activeCell="A20" sqref="A20:XFD2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18'!C26</f>
        <v>4034886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4036696</v>
      </c>
      <c r="D16" s="40">
        <f>+C16-C8</f>
        <v>1810</v>
      </c>
      <c r="E16" s="97">
        <f>+D16*1000/14/3600</f>
        <v>35.912698412698411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4037338</v>
      </c>
      <c r="D21" s="40">
        <f>+C21-C16</f>
        <v>642</v>
      </c>
      <c r="E21" s="97">
        <f>+D21*1000/5/3600</f>
        <v>35.666666666666664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4037812</v>
      </c>
      <c r="D26" s="40">
        <f>+C26-C21</f>
        <v>474</v>
      </c>
      <c r="E26" s="97">
        <f>+D26*1000/5/3600</f>
        <v>26.333333333333332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13" zoomScale="85" zoomScaleNormal="85" zoomScalePageLayoutView="70" workbookViewId="0">
      <selection activeCell="E27" sqref="E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19'!C26</f>
        <v>4037812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4039129</v>
      </c>
      <c r="D16" s="40">
        <f>+C16-C8</f>
        <v>1317</v>
      </c>
      <c r="E16" s="97">
        <f>+D16*1000/14/3600</f>
        <v>26.13095238095238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109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4039602</v>
      </c>
      <c r="D21" s="40">
        <f>+C21-C16</f>
        <v>473</v>
      </c>
      <c r="E21" s="97">
        <f>+D21*1000/5/3600</f>
        <v>26.277777777777779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4040057</v>
      </c>
      <c r="D26" s="40">
        <f>+C26-C21</f>
        <v>455</v>
      </c>
      <c r="E26" s="97">
        <f>+D26*1000/5/3600</f>
        <v>25.277777777777779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4040057</v>
      </c>
      <c r="D29" s="31">
        <f t="shared" si="0"/>
        <v>4040057</v>
      </c>
      <c r="E29" s="31">
        <f t="shared" si="1"/>
        <v>1122238.0555555555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-4040057</v>
      </c>
      <c r="E30" s="31">
        <f t="shared" si="1"/>
        <v>-1122238.0555555555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4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20'!C26</f>
        <v>4040057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4041390</v>
      </c>
      <c r="D16" s="40">
        <f>+C16-C8</f>
        <v>1333</v>
      </c>
      <c r="E16" s="97">
        <f>+D16*1000/14/3600</f>
        <v>26.448412698412696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4041863</v>
      </c>
      <c r="D21" s="40">
        <f>+C21-C16</f>
        <v>473</v>
      </c>
      <c r="E21" s="97">
        <f>+D21*1000/5/3600</f>
        <v>26.277777777777779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4042329</v>
      </c>
      <c r="D26" s="40">
        <f>+C26-C21</f>
        <v>466</v>
      </c>
      <c r="E26" s="97">
        <f>+D26*1000/5/3600</f>
        <v>25.888888888888889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10" zoomScale="85" zoomScaleNormal="85" zoomScalePageLayoutView="70" workbookViewId="0">
      <selection activeCell="E31" sqref="E3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21'!C26</f>
        <v>4042329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4043663</v>
      </c>
      <c r="D16" s="40">
        <f>+C16-C8</f>
        <v>1334</v>
      </c>
      <c r="E16" s="97">
        <f>+D16*1000/14/3600</f>
        <v>26.468253968253968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4044135</v>
      </c>
      <c r="D21" s="40">
        <f>+C21-C16</f>
        <v>472</v>
      </c>
      <c r="E21" s="97">
        <f>+D21*1000/5/3600</f>
        <v>26.222222222222221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4044605</v>
      </c>
      <c r="D26" s="40">
        <f>+C26-C21</f>
        <v>470</v>
      </c>
      <c r="E26" s="97">
        <f>+D26*1000/5/3600</f>
        <v>26.111111111111111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9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22'!C26</f>
        <v>4044605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4045929</v>
      </c>
      <c r="D16" s="40">
        <f>+C16-C8</f>
        <v>1324</v>
      </c>
      <c r="E16" s="97">
        <f>+D16*1000/14/3600</f>
        <v>26.269841269841269</v>
      </c>
      <c r="F16" s="45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4046396</v>
      </c>
      <c r="D21" s="40">
        <f>+C21-C16</f>
        <v>467</v>
      </c>
      <c r="E21" s="97">
        <f>+D21*1000/5/3600</f>
        <v>25.944444444444443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4046869</v>
      </c>
      <c r="D26" s="40">
        <f>+C26-C21</f>
        <v>473</v>
      </c>
      <c r="E26" s="97">
        <f>+D26*1000/5/3600</f>
        <v>26.277777777777779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23'!C26</f>
        <v>4046869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4048182</v>
      </c>
      <c r="D16" s="40">
        <f>+C16-C8</f>
        <v>1313</v>
      </c>
      <c r="E16" s="97">
        <f>+D16*1000/14/3600</f>
        <v>26.051587301587304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4048649</v>
      </c>
      <c r="D21" s="40">
        <f>+C21-C16</f>
        <v>467</v>
      </c>
      <c r="E21" s="97">
        <f>+D21*1000/5/3600</f>
        <v>25.944444444444443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4049131</v>
      </c>
      <c r="D26" s="40">
        <f>+C26-C21</f>
        <v>482</v>
      </c>
      <c r="E26" s="97">
        <f>+D26*1000/5/3600</f>
        <v>26.777777777777779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12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24'!C26</f>
        <v>4049131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4050451</v>
      </c>
      <c r="D16" s="40">
        <f>+C16-C8</f>
        <v>1320</v>
      </c>
      <c r="E16" s="97">
        <f>+D16*1000/14/3600</f>
        <v>26.190476190476193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4050968</v>
      </c>
      <c r="D21" s="40">
        <f>+C21-C16</f>
        <v>517</v>
      </c>
      <c r="E21" s="97">
        <f>+D21*1000/5/3600</f>
        <v>28.722222222222221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4051515</v>
      </c>
      <c r="D26" s="40">
        <f>+C26-C21</f>
        <v>547</v>
      </c>
      <c r="E26" s="97">
        <f>+D26*1000/5/3600</f>
        <v>30.388888888888889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'Día 25'!C26</f>
        <v>4051515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4052983</v>
      </c>
      <c r="D16" s="40">
        <f>+C16-C8</f>
        <v>1468</v>
      </c>
      <c r="E16" s="97">
        <f>+D16*1000/14/3600</f>
        <v>29.126984126984127</v>
      </c>
      <c r="F16" s="45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4053554</v>
      </c>
      <c r="D21" s="40">
        <f>+C21-C16</f>
        <v>571</v>
      </c>
      <c r="E21" s="97">
        <f>+D21*1000/5/3600</f>
        <v>31.722222222222221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4054133</v>
      </c>
      <c r="D26" s="40">
        <f>+C26-C21</f>
        <v>579</v>
      </c>
      <c r="E26" s="97">
        <f>+D26*1000/5/3600</f>
        <v>32.166666666666664</v>
      </c>
      <c r="F26" s="45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6">
        <f>+'Día 26'!C26</f>
        <v>4054133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4055716</v>
      </c>
      <c r="D16" s="40">
        <f>+C16-C8</f>
        <v>1583</v>
      </c>
      <c r="E16" s="97">
        <f>+D16*1000/14/3600</f>
        <v>31.408730158730158</v>
      </c>
      <c r="F16" s="45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9">
        <f t="shared" si="1"/>
        <v>0</v>
      </c>
      <c r="F17" s="101"/>
      <c r="G17" s="151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9">
        <f t="shared" si="1"/>
        <v>0</v>
      </c>
      <c r="F18" s="101"/>
      <c r="G18" s="151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9">
        <f t="shared" si="1"/>
        <v>0</v>
      </c>
      <c r="F19" s="101"/>
      <c r="G19" s="151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4056319</v>
      </c>
      <c r="D21" s="40">
        <f>+C21-C16</f>
        <v>603</v>
      </c>
      <c r="E21" s="97">
        <f>+D21*1000/5/3600</f>
        <v>33.5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4056869</v>
      </c>
      <c r="D26" s="40">
        <f>+C26-C21</f>
        <v>550</v>
      </c>
      <c r="E26" s="97">
        <f>+D26*1000/5/3600</f>
        <v>30.555555555555557</v>
      </c>
      <c r="F26" s="45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10" zoomScale="85" zoomScaleNormal="85" zoomScalePageLayoutView="70" workbookViewId="0">
      <selection activeCell="A29" sqref="A29:XFD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27'!C26</f>
        <v>4056869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4058448</v>
      </c>
      <c r="D16" s="40">
        <f>+C16-C8</f>
        <v>1579</v>
      </c>
      <c r="E16" s="97">
        <f>+D16*1000/14/3600</f>
        <v>31.329365079365079</v>
      </c>
      <c r="F16" s="45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4059041</v>
      </c>
      <c r="D21" s="40">
        <f>+C21-C16</f>
        <v>593</v>
      </c>
      <c r="E21" s="97">
        <f>+D21*1000/5/3600</f>
        <v>32.944444444444443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4059597</v>
      </c>
      <c r="D26" s="40">
        <f>+C26-C21</f>
        <v>556</v>
      </c>
      <c r="E26" s="97">
        <f>+D26*1000/5/3600</f>
        <v>30.888888888888889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10" zoomScale="85" zoomScaleNormal="85" zoomScalePageLayoutView="70" workbookViewId="0">
      <selection activeCell="F30" sqref="F30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45598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1'!C26</f>
        <v>3986137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 t="s">
        <v>16</v>
      </c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16</v>
      </c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3987798</v>
      </c>
      <c r="D16" s="40">
        <f>+C16-C8</f>
        <v>1661</v>
      </c>
      <c r="E16" s="97">
        <f>+D16*1000/14/3600</f>
        <v>32.956349206349209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9"/>
      <c r="G20" s="147"/>
      <c r="H20" s="14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3988410</v>
      </c>
      <c r="D21" s="40">
        <f>+C21-C16</f>
        <v>612</v>
      </c>
      <c r="E21" s="98">
        <f>+D21*1000/5/3600</f>
        <v>34</v>
      </c>
      <c r="F21" s="41"/>
      <c r="G21" s="149"/>
      <c r="H21" s="15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90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3989002</v>
      </c>
      <c r="D26" s="40">
        <f>+C26-C21</f>
        <v>592</v>
      </c>
      <c r="E26" s="97">
        <f>+D26*1000/5/3600</f>
        <v>32.888888888888886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95">
        <f>+'Día 28'!C26</f>
        <v>4059597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4061188</v>
      </c>
      <c r="D16" s="40">
        <f>+C16-C8</f>
        <v>1591</v>
      </c>
      <c r="E16" s="104">
        <f>+D16*1000/14/3600</f>
        <v>31.567460317460316</v>
      </c>
      <c r="F16" s="45" t="s">
        <v>16</v>
      </c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4061748</v>
      </c>
      <c r="D21" s="40">
        <f>+C21-C16</f>
        <v>560</v>
      </c>
      <c r="E21" s="104">
        <f>+D21*1000/5/3600</f>
        <v>31.111111111111111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4062303</v>
      </c>
      <c r="D26" s="40">
        <f>+C26-C21</f>
        <v>555</v>
      </c>
      <c r="E26" s="104">
        <f>+D26*1000/5/3600</f>
        <v>30.833333333333332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54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2">
        <f>+'Día 29'!C26</f>
        <v>4062303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8">
        <v>4063874</v>
      </c>
      <c r="D16" s="40">
        <f>+C16-C8</f>
        <v>1571</v>
      </c>
      <c r="E16" s="97">
        <f>+D16*1000/14/3600</f>
        <v>31.170634920634921</v>
      </c>
      <c r="F16" s="45" t="s">
        <v>16</v>
      </c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4064539</v>
      </c>
      <c r="D21" s="40">
        <f>+C21-C16</f>
        <v>665</v>
      </c>
      <c r="E21" s="97">
        <f>+D21*1000/5/3600</f>
        <v>36.944444444444443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8">
        <v>4065020</v>
      </c>
      <c r="D26" s="40">
        <f>+C26-C21</f>
        <v>481</v>
      </c>
      <c r="E26" s="97">
        <f>+D26*1000/5/3600</f>
        <v>26.722222222222221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55</v>
      </c>
      <c r="C7" s="107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2">
        <f>+'Día 30'!C26</f>
        <v>4065020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8"/>
      <c r="D16" s="40">
        <f>+C16-C8</f>
        <v>-4065020</v>
      </c>
      <c r="E16" s="97">
        <f>+D16*1000/14/3600</f>
        <v>-80655.158730158728</v>
      </c>
      <c r="F16" s="45" t="s">
        <v>16</v>
      </c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/>
      <c r="D21" s="40">
        <f>+C21-C16</f>
        <v>0</v>
      </c>
      <c r="E21" s="97">
        <f>+D21*1000/5/3600</f>
        <v>0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5"/>
      <c r="D26" s="40">
        <f>+C26-C21</f>
        <v>0</v>
      </c>
      <c r="E26" s="97">
        <f>+D26*1000/5/3600</f>
        <v>0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10" zoomScale="85" zoomScaleNormal="85" zoomScalePageLayoutView="70" workbookViewId="0">
      <selection activeCell="E27" sqref="E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45599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2'!C26</f>
        <v>3989002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3990651</v>
      </c>
      <c r="D16" s="40">
        <f>+C16-C8</f>
        <v>1649</v>
      </c>
      <c r="E16" s="97">
        <f>+D16*1000/14/3600</f>
        <v>32.718253968253968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3991247</v>
      </c>
      <c r="D21" s="40">
        <f>+C21-C16</f>
        <v>596</v>
      </c>
      <c r="E21" s="97">
        <f>+D21*1000/5/3600</f>
        <v>33.111111111111114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3991836</v>
      </c>
      <c r="D26" s="40">
        <f>+C26-C21</f>
        <v>589</v>
      </c>
      <c r="E26" s="97">
        <f>+D26*1000/5/3600</f>
        <v>32.722222222222221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4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45600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3'!C26</f>
        <v>3991836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3993516</v>
      </c>
      <c r="D16" s="40">
        <f>+C16-C8</f>
        <v>1680</v>
      </c>
      <c r="E16" s="97">
        <f>+D16*1000/14/3600</f>
        <v>33.333333333333336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16</v>
      </c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3994112</v>
      </c>
      <c r="D21" s="40">
        <f>+C21-C16</f>
        <v>596</v>
      </c>
      <c r="E21" s="97">
        <f>+D21*1000/5/3600</f>
        <v>33.111111111111114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3994718</v>
      </c>
      <c r="D26" s="40">
        <f>+C26-C21</f>
        <v>606</v>
      </c>
      <c r="E26" s="97">
        <f>+D26*1000/5/3600</f>
        <v>33.666666666666664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13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45601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4'!C26</f>
        <v>3994718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3996372</v>
      </c>
      <c r="D16" s="40">
        <f>+C16-C8</f>
        <v>1654</v>
      </c>
      <c r="E16" s="97">
        <f>+D16*1000/14/3600</f>
        <v>32.817460317460316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3996978</v>
      </c>
      <c r="D21" s="40">
        <f>+C21-C16</f>
        <v>606</v>
      </c>
      <c r="E21" s="97">
        <f>+D21*1000/5/3600</f>
        <v>33.666666666666664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3997566</v>
      </c>
      <c r="D26" s="40">
        <f>+C26-C21</f>
        <v>588</v>
      </c>
      <c r="E26" s="97">
        <f>+D26*1000/5/3600</f>
        <v>32.666666666666664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45602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5'!C26</f>
        <v>3997566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3999229</v>
      </c>
      <c r="D16" s="40">
        <f>+C16-C8</f>
        <v>1663</v>
      </c>
      <c r="E16" s="97">
        <f>+D16*1000/14/3600</f>
        <v>32.996031746031747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1"/>
      <c r="H20" s="9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3999805</v>
      </c>
      <c r="D21" s="40">
        <f>+C21-C16</f>
        <v>576</v>
      </c>
      <c r="E21" s="97">
        <f>+D21*1000/5/3600</f>
        <v>32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4000406</v>
      </c>
      <c r="D26" s="40">
        <f>+C26-C21</f>
        <v>601</v>
      </c>
      <c r="E26" s="97">
        <f>+D26*1000/5/3600</f>
        <v>33.388888888888886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45603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6'!C26</f>
        <v>4000406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4002079</v>
      </c>
      <c r="D16" s="40">
        <f>+C16-C8</f>
        <v>1673</v>
      </c>
      <c r="E16" s="97">
        <f>+D16*1000/14/3600</f>
        <v>33.194444444444443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4002677</v>
      </c>
      <c r="D21" s="40">
        <f>+C21-C16</f>
        <v>598</v>
      </c>
      <c r="E21" s="97">
        <f>+D21*1000/5/3600</f>
        <v>33.222222222222221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4003262</v>
      </c>
      <c r="D26" s="40">
        <f>+C26-C21</f>
        <v>585</v>
      </c>
      <c r="E26" s="97">
        <f>+D26*1000/5/3600</f>
        <v>32.5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10" zoomScale="85" zoomScaleNormal="85" zoomScalePageLayoutView="70" workbookViewId="0">
      <selection activeCell="E26" sqref="E26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44934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7'!C26</f>
        <v>4003262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4004930</v>
      </c>
      <c r="D16" s="40">
        <f>+C16-C8</f>
        <v>1668</v>
      </c>
      <c r="E16" s="97">
        <f>+D16*1000/14/3600</f>
        <v>33.095238095238095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4005530</v>
      </c>
      <c r="D21" s="40">
        <f>+C21-C16</f>
        <v>600</v>
      </c>
      <c r="E21" s="97">
        <f>+D21*1000/5/3600</f>
        <v>33.333333333333336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4006112</v>
      </c>
      <c r="D26" s="40">
        <f>+C26-C21</f>
        <v>582</v>
      </c>
      <c r="E26" s="97">
        <f>+D26*1000/5/3600</f>
        <v>32.333333333333336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F7D2FFEA-2C7A-43A3-BFE4-7BEEF900BC0D}"/>
</file>

<file path=customXml/itemProps2.xml><?xml version="1.0" encoding="utf-8"?>
<ds:datastoreItem xmlns:ds="http://schemas.openxmlformats.org/officeDocument/2006/customXml" ds:itemID="{6197C015-E552-4C61-9324-137EBE866F17}"/>
</file>

<file path=customXml/itemProps3.xml><?xml version="1.0" encoding="utf-8"?>
<ds:datastoreItem xmlns:ds="http://schemas.openxmlformats.org/officeDocument/2006/customXml" ds:itemID="{892F4E5A-DF0B-4A19-825C-70135E485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2025-01-08T23:08:26Z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