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21.xml" ContentType="application/vnd.openxmlformats-officedocument.drawing+xml"/>
  <Override PartName="/xl/worksheets/sheet28.xml" ContentType="application/vnd.openxmlformats-officedocument.spreadsheetml.worksheet+xml"/>
  <Override PartName="/xl/drawings/drawing9.xml" ContentType="application/vnd.openxmlformats-officedocument.drawing+xml"/>
  <Override PartName="/xl/worksheets/sheet29.xml" ContentType="application/vnd.openxmlformats-officedocument.spreadsheetml.worksheet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worksheets/sheet27.xml" ContentType="application/vnd.openxmlformats-officedocument.spreadsheetml.worksheet+xml"/>
  <Override PartName="/xl/drawings/drawing11.xml" ContentType="application/vnd.openxmlformats-officedocument.drawing+xml"/>
  <Override PartName="/xl/drawings/drawing13.xml" ContentType="application/vnd.openxmlformats-officedocument.drawing+xml"/>
  <Override PartName="/xl/worksheets/sheet25.xml" ContentType="application/vnd.openxmlformats-officedocument.spreadsheetml.worksheet+xml"/>
  <Override PartName="/xl/drawings/drawing12.xml" ContentType="application/vnd.openxmlformats-officedocument.drawing+xml"/>
  <Override PartName="/xl/worksheets/sheet26.xml" ContentType="application/vnd.openxmlformats-officedocument.spreadsheetml.worksheet+xml"/>
  <Override PartName="/xl/worksheets/sheet30.xml" ContentType="application/vnd.openxmlformats-officedocument.spreadsheetml.worksheet+xml"/>
  <Override PartName="/xl/drawings/drawing7.xml" ContentType="application/vnd.openxmlformats-officedocument.drawing+xml"/>
  <Override PartName="/xl/worksheets/sheet31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theme/theme1.xml" ContentType="application/vnd.openxmlformats-officedocument.theme+xml"/>
  <Override PartName="/xl/drawings/drawing5.xml" ContentType="application/vnd.openxmlformats-officedocument.drawing+xml"/>
  <Override PartName="/xl/worksheets/sheet32.xml" ContentType="application/vnd.openxmlformats-officedocument.spreadsheetml.worksheet+xml"/>
  <Override PartName="/xl/drawings/drawing6.xml" ContentType="application/vnd.openxmlformats-officedocument.drawing+xml"/>
  <Override PartName="/xl/worksheets/sheet24.xml" ContentType="application/vnd.openxmlformats-officedocument.spreadsheetml.worksheet+xml"/>
  <Override PartName="/xl/drawings/drawing14.xml" ContentType="application/vnd.openxmlformats-officedocument.drawing+xml"/>
  <Override PartName="/xl/worksheets/sheet23.xml" ContentType="application/vnd.openxmlformats-officedocument.spreadsheetml.worksheet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0.xml" ContentType="application/vnd.openxmlformats-officedocument.drawing+xml"/>
  <Override PartName="/xl/drawings/drawing1.xml" ContentType="application/vnd.openxmlformats-officedocument.drawing+xml"/>
  <Override PartName="/xl/drawings/drawing18.xml" ContentType="application/vnd.openxmlformats-officedocument.drawing+xml"/>
  <Override PartName="/xl/worksheets/sheet15.xml" ContentType="application/vnd.openxmlformats-officedocument.spreadsheetml.worksheet+xml"/>
  <Override PartName="/xl/worksheets/sheet21.xml" ContentType="application/vnd.openxmlformats-officedocument.spreadsheetml.worksheet+xml"/>
  <Override PartName="/xl/drawings/drawing16.xml" ContentType="application/vnd.openxmlformats-officedocument.drawing+xml"/>
  <Override PartName="/xl/worksheets/sheet22.xml" ContentType="application/vnd.openxmlformats-officedocument.spreadsheetml.worksheet+xml"/>
  <Override PartName="/xl/drawings/drawing15.xml" ContentType="application/vnd.openxmlformats-officedocument.drawing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_01\Caudal\43 Oct 2024\"/>
    </mc:Choice>
  </mc:AlternateContent>
  <bookViews>
    <workbookView xWindow="0" yWindow="0" windowWidth="20490" windowHeight="7760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  <sheet name="Día 31" sheetId="45" r:id="rId32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31">'Día 31'!$B$1:$O$43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40" l="1"/>
  <c r="G12" i="40"/>
  <c r="H12" i="40"/>
  <c r="G13" i="40"/>
  <c r="H13" i="40"/>
  <c r="G14" i="40"/>
  <c r="L12" i="40" s="1"/>
  <c r="L13" i="40" s="1"/>
  <c r="H14" i="40"/>
  <c r="G15" i="40"/>
  <c r="H15" i="40"/>
  <c r="G16" i="40"/>
  <c r="H16" i="40"/>
  <c r="G17" i="40"/>
  <c r="L18" i="40" s="1"/>
  <c r="L19" i="40" s="1"/>
  <c r="H17" i="40"/>
  <c r="G18" i="40"/>
  <c r="H18" i="40"/>
  <c r="G19" i="40"/>
  <c r="H19" i="40"/>
  <c r="G20" i="40"/>
  <c r="H20" i="40"/>
  <c r="G21" i="40"/>
  <c r="H21" i="40"/>
  <c r="G22" i="40"/>
  <c r="H22" i="40"/>
  <c r="G23" i="40"/>
  <c r="H23" i="40"/>
  <c r="G24" i="40"/>
  <c r="H24" i="40"/>
  <c r="G25" i="40"/>
  <c r="L24" i="40" s="1"/>
  <c r="L25" i="40" s="1"/>
  <c r="H25" i="40"/>
  <c r="G26" i="40"/>
  <c r="H26" i="40"/>
  <c r="G27" i="40"/>
  <c r="H27" i="40"/>
  <c r="G28" i="40"/>
  <c r="H28" i="40"/>
  <c r="G29" i="40"/>
  <c r="H29" i="40"/>
  <c r="G30" i="40"/>
  <c r="H30" i="40"/>
  <c r="G31" i="40"/>
  <c r="L30" i="40" s="1"/>
  <c r="L31" i="40" s="1"/>
  <c r="H31" i="40"/>
  <c r="G32" i="40"/>
  <c r="H32" i="40"/>
  <c r="G33" i="40"/>
  <c r="H33" i="40"/>
  <c r="G34" i="40"/>
  <c r="H34" i="40"/>
  <c r="G35" i="40"/>
  <c r="H35" i="40"/>
  <c r="G36" i="40"/>
  <c r="H36" i="40"/>
  <c r="G37" i="40"/>
  <c r="H37" i="40"/>
  <c r="G38" i="40"/>
  <c r="H38" i="40"/>
  <c r="G39" i="40"/>
  <c r="H39" i="40"/>
  <c r="G40" i="40"/>
  <c r="H40" i="40"/>
  <c r="G41" i="40"/>
  <c r="H41" i="40"/>
  <c r="H11" i="40"/>
  <c r="G11" i="40"/>
  <c r="L36" i="40"/>
  <c r="L37" i="40" s="1"/>
  <c r="P41" i="40" l="1"/>
  <c r="P43" i="40"/>
  <c r="P44" i="40" s="1"/>
  <c r="P12" i="40"/>
  <c r="Q12" i="40"/>
  <c r="Q43" i="40" s="1"/>
  <c r="P13" i="40"/>
  <c r="Q13" i="40"/>
  <c r="P14" i="40"/>
  <c r="Q14" i="40"/>
  <c r="P15" i="40"/>
  <c r="Q15" i="40"/>
  <c r="P16" i="40"/>
  <c r="Q16" i="40"/>
  <c r="P17" i="40"/>
  <c r="Q17" i="40"/>
  <c r="P18" i="40"/>
  <c r="Q18" i="40"/>
  <c r="P19" i="40"/>
  <c r="Q19" i="40"/>
  <c r="P20" i="40"/>
  <c r="Q20" i="40"/>
  <c r="P21" i="40"/>
  <c r="Q21" i="40"/>
  <c r="P22" i="40"/>
  <c r="Q22" i="40"/>
  <c r="P23" i="40"/>
  <c r="Q23" i="40"/>
  <c r="P24" i="40"/>
  <c r="Q24" i="40"/>
  <c r="P25" i="40"/>
  <c r="Q25" i="40"/>
  <c r="P26" i="40"/>
  <c r="Q26" i="40"/>
  <c r="P27" i="40"/>
  <c r="Q27" i="40"/>
  <c r="P28" i="40"/>
  <c r="Q28" i="40"/>
  <c r="P29" i="40"/>
  <c r="Q29" i="40"/>
  <c r="P30" i="40"/>
  <c r="Q30" i="40"/>
  <c r="P31" i="40"/>
  <c r="Q31" i="40"/>
  <c r="P32" i="40"/>
  <c r="Q32" i="40"/>
  <c r="P33" i="40"/>
  <c r="Q33" i="40"/>
  <c r="P34" i="40"/>
  <c r="Q34" i="40"/>
  <c r="P35" i="40"/>
  <c r="Q35" i="40"/>
  <c r="P36" i="40"/>
  <c r="Q36" i="40"/>
  <c r="P37" i="40"/>
  <c r="Q37" i="40"/>
  <c r="P38" i="40"/>
  <c r="Q38" i="40"/>
  <c r="P39" i="40"/>
  <c r="Q39" i="40"/>
  <c r="P40" i="40"/>
  <c r="Q40" i="40"/>
  <c r="Q41" i="40"/>
  <c r="Q11" i="40"/>
  <c r="P11" i="40"/>
  <c r="G42" i="40"/>
  <c r="F41" i="40" l="1"/>
  <c r="C8" i="45" l="1"/>
  <c r="D16" i="45" s="1"/>
  <c r="E16" i="45" s="1"/>
  <c r="D26" i="45"/>
  <c r="C8" i="42"/>
  <c r="D21" i="45"/>
  <c r="E21" i="45" s="1"/>
  <c r="F40" i="40" l="1"/>
  <c r="E32" i="45"/>
  <c r="D32" i="45"/>
  <c r="D31" i="45"/>
  <c r="E31" i="45" s="1"/>
  <c r="E30" i="45"/>
  <c r="D30" i="45"/>
  <c r="D29" i="45"/>
  <c r="E29" i="45" s="1"/>
  <c r="E28" i="45"/>
  <c r="D28" i="45"/>
  <c r="E26" i="45"/>
  <c r="E25" i="45"/>
  <c r="D25" i="45"/>
  <c r="D24" i="45"/>
  <c r="E24" i="45" s="1"/>
  <c r="E23" i="45"/>
  <c r="D23" i="45"/>
  <c r="E20" i="45"/>
  <c r="D20" i="45"/>
  <c r="D19" i="45"/>
  <c r="E19" i="45" s="1"/>
  <c r="E18" i="45"/>
  <c r="D18" i="45"/>
  <c r="E15" i="45"/>
  <c r="D15" i="45"/>
  <c r="D14" i="45"/>
  <c r="E14" i="45" s="1"/>
  <c r="E13" i="45"/>
  <c r="D13" i="45"/>
  <c r="D12" i="45"/>
  <c r="E12" i="45" s="1"/>
  <c r="E11" i="45"/>
  <c r="D11" i="45"/>
  <c r="D10" i="45"/>
  <c r="E10" i="45" s="1"/>
  <c r="E17" i="33" l="1"/>
  <c r="F37" i="40" l="1"/>
  <c r="F38" i="40"/>
  <c r="F39" i="40"/>
  <c r="C8" i="41" l="1"/>
  <c r="C8" i="34"/>
  <c r="C8" i="33"/>
  <c r="D16" i="33" s="1"/>
  <c r="F29" i="40" l="1"/>
  <c r="F30" i="40"/>
  <c r="F31" i="40"/>
  <c r="F32" i="40"/>
  <c r="F33" i="40"/>
  <c r="F34" i="40"/>
  <c r="F35" i="40"/>
  <c r="F36" i="40"/>
  <c r="F22" i="40"/>
  <c r="F23" i="40"/>
  <c r="F24" i="40"/>
  <c r="F25" i="40"/>
  <c r="F26" i="40"/>
  <c r="F27" i="40"/>
  <c r="F28" i="40"/>
  <c r="F15" i="40"/>
  <c r="F16" i="40"/>
  <c r="F17" i="40"/>
  <c r="F18" i="40"/>
  <c r="F19" i="40"/>
  <c r="F20" i="40"/>
  <c r="F21" i="40"/>
  <c r="F11" i="40"/>
  <c r="F12" i="40"/>
  <c r="F13" i="40"/>
  <c r="F14" i="40"/>
  <c r="D16" i="42"/>
  <c r="E16" i="42" s="1"/>
  <c r="D16" i="41"/>
  <c r="E16" i="41" s="1"/>
  <c r="D32" i="42"/>
  <c r="E32" i="42"/>
  <c r="D31" i="42"/>
  <c r="E31" i="42"/>
  <c r="D30" i="42"/>
  <c r="E30" i="42"/>
  <c r="D29" i="42"/>
  <c r="E29" i="42"/>
  <c r="D28" i="42"/>
  <c r="E28" i="42"/>
  <c r="D26" i="42"/>
  <c r="E26" i="42" s="1"/>
  <c r="D25" i="42"/>
  <c r="E25" i="42"/>
  <c r="D24" i="42"/>
  <c r="E24" i="42"/>
  <c r="D23" i="42"/>
  <c r="E23" i="42"/>
  <c r="D21" i="42"/>
  <c r="E21" i="42" s="1"/>
  <c r="D20" i="42"/>
  <c r="E20" i="42"/>
  <c r="D19" i="42"/>
  <c r="E19" i="42"/>
  <c r="D18" i="42"/>
  <c r="E18" i="42"/>
  <c r="D15" i="42"/>
  <c r="E15" i="42"/>
  <c r="D14" i="42"/>
  <c r="E14" i="42"/>
  <c r="D13" i="42"/>
  <c r="E13" i="42"/>
  <c r="D12" i="42"/>
  <c r="E12" i="42"/>
  <c r="D11" i="42"/>
  <c r="E11" i="42"/>
  <c r="D10" i="42"/>
  <c r="E10" i="42"/>
  <c r="D32" i="41"/>
  <c r="E32" i="41"/>
  <c r="D31" i="41"/>
  <c r="E31" i="41"/>
  <c r="D30" i="41"/>
  <c r="E30" i="41"/>
  <c r="D29" i="41"/>
  <c r="E29" i="41"/>
  <c r="D28" i="41"/>
  <c r="E28" i="41"/>
  <c r="D26" i="41"/>
  <c r="E26" i="41" s="1"/>
  <c r="D25" i="41"/>
  <c r="E25" i="41"/>
  <c r="D24" i="41"/>
  <c r="E24" i="41"/>
  <c r="D23" i="41"/>
  <c r="E23" i="41"/>
  <c r="D21" i="41"/>
  <c r="E21" i="41" s="1"/>
  <c r="D20" i="41"/>
  <c r="E20" i="41"/>
  <c r="D19" i="41"/>
  <c r="E19" i="41"/>
  <c r="D18" i="41"/>
  <c r="E18" i="41"/>
  <c r="D15" i="41"/>
  <c r="E15" i="41"/>
  <c r="D14" i="41"/>
  <c r="E14" i="41"/>
  <c r="D13" i="41"/>
  <c r="E13" i="41"/>
  <c r="D12" i="41"/>
  <c r="E12" i="41"/>
  <c r="D11" i="41"/>
  <c r="E11" i="41"/>
  <c r="D10" i="41"/>
  <c r="E10" i="41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19"/>
  <c r="E26" i="19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/>
  <c r="D32" i="34"/>
  <c r="E32" i="34"/>
  <c r="D31" i="34"/>
  <c r="E31" i="34"/>
  <c r="D30" i="34"/>
  <c r="E30" i="34"/>
  <c r="D29" i="34"/>
  <c r="E29" i="34"/>
  <c r="D28" i="34"/>
  <c r="E28" i="34"/>
  <c r="D25" i="34"/>
  <c r="E25" i="34"/>
  <c r="D24" i="34"/>
  <c r="E24" i="34"/>
  <c r="D23" i="34"/>
  <c r="E23" i="34"/>
  <c r="D21" i="34"/>
  <c r="E21" i="34" s="1"/>
  <c r="D20" i="34"/>
  <c r="E20" i="34"/>
  <c r="D19" i="34"/>
  <c r="E19" i="34"/>
  <c r="D18" i="34"/>
  <c r="E18" i="34"/>
  <c r="D15" i="34"/>
  <c r="E15" i="34"/>
  <c r="D14" i="34"/>
  <c r="E14" i="34"/>
  <c r="D13" i="34"/>
  <c r="E13" i="34"/>
  <c r="D12" i="34"/>
  <c r="E12" i="34"/>
  <c r="D11" i="34"/>
  <c r="E11" i="34"/>
  <c r="D10" i="34"/>
  <c r="E10" i="34"/>
  <c r="D32" i="33"/>
  <c r="E32" i="33"/>
  <c r="D31" i="33"/>
  <c r="E31" i="33"/>
  <c r="D30" i="33"/>
  <c r="E30" i="33"/>
  <c r="D29" i="33"/>
  <c r="E29" i="33"/>
  <c r="D28" i="33"/>
  <c r="E28" i="33"/>
  <c r="D25" i="33"/>
  <c r="E25" i="33"/>
  <c r="D24" i="33"/>
  <c r="E24" i="33"/>
  <c r="D23" i="33"/>
  <c r="E23" i="33" s="1"/>
  <c r="D21" i="33"/>
  <c r="E21" i="33" s="1"/>
  <c r="D20" i="33"/>
  <c r="E20" i="33"/>
  <c r="D19" i="33"/>
  <c r="E19" i="33"/>
  <c r="D18" i="33"/>
  <c r="E18" i="33"/>
  <c r="D15" i="33"/>
  <c r="E15" i="33"/>
  <c r="D14" i="33"/>
  <c r="E14" i="33"/>
  <c r="D13" i="33"/>
  <c r="E13" i="33"/>
  <c r="D12" i="33"/>
  <c r="E12" i="33"/>
  <c r="D11" i="33"/>
  <c r="E11" i="33"/>
  <c r="D10" i="33"/>
  <c r="E10" i="33"/>
  <c r="D32" i="32"/>
  <c r="E32" i="32"/>
  <c r="D31" i="32"/>
  <c r="E31" i="32"/>
  <c r="D30" i="32"/>
  <c r="E30" i="32"/>
  <c r="D29" i="32"/>
  <c r="E29" i="32"/>
  <c r="D28" i="32"/>
  <c r="E28" i="32"/>
  <c r="D25" i="32"/>
  <c r="E25" i="32"/>
  <c r="D24" i="32"/>
  <c r="E24" i="32"/>
  <c r="D23" i="32"/>
  <c r="E23" i="32"/>
  <c r="D21" i="32"/>
  <c r="E21" i="32" s="1"/>
  <c r="D20" i="32"/>
  <c r="E20" i="32"/>
  <c r="D19" i="32"/>
  <c r="E19" i="32"/>
  <c r="D18" i="32"/>
  <c r="E18" i="32"/>
  <c r="D15" i="32"/>
  <c r="E15" i="32"/>
  <c r="D14" i="32"/>
  <c r="E14" i="32"/>
  <c r="D13" i="32"/>
  <c r="E13" i="32"/>
  <c r="D12" i="32"/>
  <c r="E12" i="32"/>
  <c r="D11" i="32"/>
  <c r="E11" i="32"/>
  <c r="D10" i="32"/>
  <c r="E10" i="32"/>
  <c r="D32" i="31"/>
  <c r="E32" i="31"/>
  <c r="D31" i="31"/>
  <c r="E31" i="31"/>
  <c r="D30" i="31"/>
  <c r="E30" i="31"/>
  <c r="D29" i="31"/>
  <c r="E29" i="31"/>
  <c r="D28" i="31"/>
  <c r="E28" i="31"/>
  <c r="D25" i="31"/>
  <c r="E25" i="31"/>
  <c r="D24" i="31"/>
  <c r="E24" i="31"/>
  <c r="D23" i="31"/>
  <c r="E23" i="31"/>
  <c r="D21" i="31"/>
  <c r="E21" i="31" s="1"/>
  <c r="D20" i="31"/>
  <c r="E20" i="31"/>
  <c r="D19" i="31"/>
  <c r="E19" i="31"/>
  <c r="D18" i="31"/>
  <c r="E18" i="31"/>
  <c r="D15" i="31"/>
  <c r="E15" i="31"/>
  <c r="D14" i="31"/>
  <c r="E14" i="31"/>
  <c r="D13" i="31"/>
  <c r="E13" i="31"/>
  <c r="D12" i="31"/>
  <c r="E12" i="31"/>
  <c r="D11" i="31"/>
  <c r="E11" i="31"/>
  <c r="D10" i="31"/>
  <c r="E10" i="31"/>
  <c r="D32" i="30"/>
  <c r="E32" i="30"/>
  <c r="D31" i="30"/>
  <c r="E31" i="30"/>
  <c r="D30" i="30"/>
  <c r="E30" i="30"/>
  <c r="D29" i="30"/>
  <c r="E29" i="30"/>
  <c r="D28" i="30"/>
  <c r="E27" i="30"/>
  <c r="D25" i="30"/>
  <c r="E25" i="30"/>
  <c r="D24" i="30"/>
  <c r="E24" i="30"/>
  <c r="D23" i="30"/>
  <c r="E23" i="30"/>
  <c r="D21" i="30"/>
  <c r="E21" i="30" s="1"/>
  <c r="D20" i="30"/>
  <c r="E20" i="30"/>
  <c r="D19" i="30"/>
  <c r="E19" i="30"/>
  <c r="D18" i="30"/>
  <c r="E18" i="30"/>
  <c r="D15" i="30"/>
  <c r="E15" i="30"/>
  <c r="D14" i="30"/>
  <c r="E14" i="30"/>
  <c r="D13" i="30"/>
  <c r="E13" i="30"/>
  <c r="D12" i="30"/>
  <c r="E12" i="30"/>
  <c r="D11" i="30"/>
  <c r="E11" i="30"/>
  <c r="D10" i="30"/>
  <c r="E10" i="30"/>
  <c r="D32" i="29"/>
  <c r="E32" i="29"/>
  <c r="D31" i="29"/>
  <c r="E31" i="29"/>
  <c r="D30" i="29"/>
  <c r="E30" i="29"/>
  <c r="D29" i="29"/>
  <c r="E29" i="29"/>
  <c r="D28" i="29"/>
  <c r="E28" i="29"/>
  <c r="D25" i="29"/>
  <c r="E25" i="29"/>
  <c r="D24" i="29"/>
  <c r="E24" i="29"/>
  <c r="D23" i="29"/>
  <c r="E23" i="29"/>
  <c r="D21" i="29"/>
  <c r="E21" i="29" s="1"/>
  <c r="D20" i="29"/>
  <c r="E20" i="29"/>
  <c r="D19" i="29"/>
  <c r="E19" i="29"/>
  <c r="D18" i="29"/>
  <c r="E18" i="29"/>
  <c r="D15" i="29"/>
  <c r="E15" i="29"/>
  <c r="D14" i="29"/>
  <c r="E14" i="29"/>
  <c r="D13" i="29"/>
  <c r="E13" i="29"/>
  <c r="D12" i="29"/>
  <c r="E12" i="29"/>
  <c r="D11" i="29"/>
  <c r="E11" i="29" s="1"/>
  <c r="D10" i="29"/>
  <c r="E10" i="29"/>
  <c r="D32" i="28"/>
  <c r="E32" i="28"/>
  <c r="D31" i="28"/>
  <c r="E31" i="28"/>
  <c r="D30" i="28"/>
  <c r="E30" i="28"/>
  <c r="D29" i="28"/>
  <c r="E29" i="28"/>
  <c r="D28" i="28"/>
  <c r="E28" i="28"/>
  <c r="D25" i="28"/>
  <c r="E25" i="28"/>
  <c r="D24" i="28"/>
  <c r="E24" i="28"/>
  <c r="D23" i="28"/>
  <c r="E23" i="28"/>
  <c r="D21" i="28"/>
  <c r="E21" i="28" s="1"/>
  <c r="D20" i="28"/>
  <c r="E20" i="28"/>
  <c r="D19" i="28"/>
  <c r="E19" i="28"/>
  <c r="D18" i="28"/>
  <c r="E18" i="28"/>
  <c r="D15" i="28"/>
  <c r="E15" i="28"/>
  <c r="D14" i="28"/>
  <c r="E14" i="28"/>
  <c r="D13" i="28"/>
  <c r="E13" i="28"/>
  <c r="D12" i="28"/>
  <c r="E12" i="28"/>
  <c r="D11" i="28"/>
  <c r="E11" i="28"/>
  <c r="D10" i="28"/>
  <c r="E10" i="28"/>
  <c r="D32" i="27"/>
  <c r="E32" i="27"/>
  <c r="D31" i="27"/>
  <c r="E31" i="27"/>
  <c r="D30" i="27"/>
  <c r="E30" i="27"/>
  <c r="D29" i="27"/>
  <c r="E29" i="27"/>
  <c r="D28" i="27"/>
  <c r="E28" i="27"/>
  <c r="D25" i="27"/>
  <c r="E25" i="27"/>
  <c r="D24" i="27"/>
  <c r="E24" i="27"/>
  <c r="D23" i="27"/>
  <c r="E23" i="27"/>
  <c r="D21" i="27"/>
  <c r="E21" i="27" s="1"/>
  <c r="D20" i="27"/>
  <c r="E20" i="27"/>
  <c r="D19" i="27"/>
  <c r="E19" i="27"/>
  <c r="D18" i="27"/>
  <c r="E18" i="27"/>
  <c r="D15" i="27"/>
  <c r="E15" i="27"/>
  <c r="D14" i="27"/>
  <c r="E14" i="27"/>
  <c r="D13" i="27"/>
  <c r="E13" i="27"/>
  <c r="D12" i="27"/>
  <c r="E12" i="27"/>
  <c r="D11" i="27"/>
  <c r="E11" i="27"/>
  <c r="D10" i="27"/>
  <c r="E10" i="27"/>
  <c r="D32" i="26"/>
  <c r="E32" i="26"/>
  <c r="D31" i="26"/>
  <c r="E31" i="26"/>
  <c r="D30" i="26"/>
  <c r="E30" i="26"/>
  <c r="D29" i="26"/>
  <c r="E29" i="26"/>
  <c r="D28" i="26"/>
  <c r="E28" i="26"/>
  <c r="D25" i="26"/>
  <c r="E25" i="26"/>
  <c r="D24" i="26"/>
  <c r="E24" i="26"/>
  <c r="D23" i="26"/>
  <c r="E23" i="26"/>
  <c r="D21" i="26"/>
  <c r="E21" i="26" s="1"/>
  <c r="D20" i="26"/>
  <c r="E20" i="26"/>
  <c r="D19" i="26"/>
  <c r="E19" i="26"/>
  <c r="D18" i="26"/>
  <c r="E18" i="26"/>
  <c r="D15" i="26"/>
  <c r="E15" i="26"/>
  <c r="D14" i="26"/>
  <c r="E14" i="26" s="1"/>
  <c r="D13" i="26"/>
  <c r="E13" i="26"/>
  <c r="D12" i="26"/>
  <c r="E12" i="26"/>
  <c r="D11" i="26"/>
  <c r="E11" i="26"/>
  <c r="D10" i="26"/>
  <c r="E10" i="26"/>
  <c r="D32" i="25"/>
  <c r="E32" i="25"/>
  <c r="D31" i="25"/>
  <c r="E31" i="25"/>
  <c r="D30" i="25"/>
  <c r="E30" i="25"/>
  <c r="D29" i="25"/>
  <c r="E29" i="25"/>
  <c r="D28" i="25"/>
  <c r="E28" i="25"/>
  <c r="D25" i="25"/>
  <c r="E25" i="25"/>
  <c r="D24" i="25"/>
  <c r="E24" i="25"/>
  <c r="D23" i="25"/>
  <c r="E23" i="25"/>
  <c r="D21" i="25"/>
  <c r="E21" i="25" s="1"/>
  <c r="D20" i="25"/>
  <c r="E20" i="25"/>
  <c r="D19" i="25"/>
  <c r="E19" i="25"/>
  <c r="D18" i="25"/>
  <c r="E17" i="25"/>
  <c r="D15" i="25"/>
  <c r="E15" i="25"/>
  <c r="D14" i="25"/>
  <c r="E14" i="25"/>
  <c r="D13" i="25"/>
  <c r="E13" i="25"/>
  <c r="D12" i="25"/>
  <c r="E12" i="25"/>
  <c r="D11" i="25"/>
  <c r="E11" i="25"/>
  <c r="D10" i="25"/>
  <c r="E10" i="25"/>
  <c r="D32" i="24"/>
  <c r="E32" i="24"/>
  <c r="D31" i="24"/>
  <c r="E31" i="24"/>
  <c r="D30" i="24"/>
  <c r="E30" i="24"/>
  <c r="D29" i="24"/>
  <c r="E29" i="24"/>
  <c r="D28" i="24"/>
  <c r="E28" i="24"/>
  <c r="D25" i="24"/>
  <c r="E25" i="24"/>
  <c r="D24" i="24"/>
  <c r="E24" i="24"/>
  <c r="D23" i="24"/>
  <c r="E23" i="24"/>
  <c r="D21" i="24"/>
  <c r="E21" i="24" s="1"/>
  <c r="D20" i="24"/>
  <c r="E20" i="24"/>
  <c r="D19" i="24"/>
  <c r="E19" i="24"/>
  <c r="D18" i="24"/>
  <c r="E18" i="24"/>
  <c r="D15" i="24"/>
  <c r="E15" i="24"/>
  <c r="D14" i="24"/>
  <c r="E14" i="24"/>
  <c r="D13" i="24"/>
  <c r="E13" i="24"/>
  <c r="D12" i="24"/>
  <c r="E12" i="24"/>
  <c r="D11" i="24"/>
  <c r="E11" i="24"/>
  <c r="D10" i="24"/>
  <c r="E10" i="24"/>
  <c r="D32" i="23"/>
  <c r="E32" i="23"/>
  <c r="D31" i="23"/>
  <c r="E31" i="23"/>
  <c r="D30" i="23"/>
  <c r="E30" i="23"/>
  <c r="D29" i="23"/>
  <c r="E29" i="23"/>
  <c r="D28" i="23"/>
  <c r="E28" i="23"/>
  <c r="D25" i="23"/>
  <c r="E25" i="23"/>
  <c r="D24" i="23"/>
  <c r="E24" i="23"/>
  <c r="D23" i="23"/>
  <c r="E23" i="23"/>
  <c r="D21" i="23"/>
  <c r="E21" i="23" s="1"/>
  <c r="D20" i="23"/>
  <c r="E20" i="23"/>
  <c r="D19" i="23"/>
  <c r="E19" i="23"/>
  <c r="D18" i="23"/>
  <c r="E18" i="23"/>
  <c r="D15" i="23"/>
  <c r="E15" i="23"/>
  <c r="D14" i="23"/>
  <c r="E14" i="23"/>
  <c r="D13" i="23"/>
  <c r="E13" i="23"/>
  <c r="D12" i="23"/>
  <c r="E12" i="23"/>
  <c r="D11" i="23"/>
  <c r="E11" i="23"/>
  <c r="D10" i="23"/>
  <c r="E10" i="23"/>
  <c r="D32" i="22"/>
  <c r="E32" i="22" s="1"/>
  <c r="D31" i="22"/>
  <c r="E31" i="22" s="1"/>
  <c r="D30" i="22"/>
  <c r="E30" i="22"/>
  <c r="D29" i="22"/>
  <c r="E29" i="22"/>
  <c r="D28" i="22"/>
  <c r="E28" i="22"/>
  <c r="D25" i="22"/>
  <c r="E25" i="22"/>
  <c r="D24" i="22"/>
  <c r="E24" i="22"/>
  <c r="D23" i="22"/>
  <c r="E23" i="22"/>
  <c r="D21" i="22"/>
  <c r="E21" i="22" s="1"/>
  <c r="D20" i="22"/>
  <c r="E20" i="22" s="1"/>
  <c r="D19" i="22"/>
  <c r="E19" i="22" s="1"/>
  <c r="D18" i="22"/>
  <c r="E18" i="22"/>
  <c r="D15" i="22"/>
  <c r="E15" i="22"/>
  <c r="D14" i="22"/>
  <c r="E14" i="22"/>
  <c r="D13" i="22"/>
  <c r="E13" i="22"/>
  <c r="D12" i="22"/>
  <c r="E12" i="22"/>
  <c r="D11" i="22"/>
  <c r="E11" i="22"/>
  <c r="D10" i="22"/>
  <c r="E10" i="22"/>
  <c r="D32" i="21"/>
  <c r="E32" i="21"/>
  <c r="D31" i="21"/>
  <c r="E31" i="21"/>
  <c r="D30" i="21"/>
  <c r="E30" i="21"/>
  <c r="D29" i="21"/>
  <c r="E29" i="21"/>
  <c r="D28" i="21"/>
  <c r="E28" i="21"/>
  <c r="D25" i="21"/>
  <c r="E25" i="21"/>
  <c r="D24" i="21"/>
  <c r="E24" i="21"/>
  <c r="D23" i="21"/>
  <c r="E23" i="21"/>
  <c r="D21" i="21"/>
  <c r="E21" i="21" s="1"/>
  <c r="D20" i="21"/>
  <c r="E20" i="21"/>
  <c r="D19" i="21"/>
  <c r="E19" i="21"/>
  <c r="D18" i="21"/>
  <c r="E18" i="21"/>
  <c r="D15" i="21"/>
  <c r="E15" i="21"/>
  <c r="D14" i="21"/>
  <c r="E14" i="21"/>
  <c r="D13" i="21"/>
  <c r="E13" i="21"/>
  <c r="D12" i="21"/>
  <c r="E12" i="21"/>
  <c r="D11" i="21"/>
  <c r="E11" i="21"/>
  <c r="D10" i="21"/>
  <c r="E10" i="21"/>
  <c r="D32" i="20"/>
  <c r="E32" i="20"/>
  <c r="D31" i="20"/>
  <c r="E31" i="20"/>
  <c r="D30" i="20"/>
  <c r="E30" i="20"/>
  <c r="D29" i="20"/>
  <c r="E29" i="20"/>
  <c r="D28" i="20"/>
  <c r="E28" i="20"/>
  <c r="D25" i="20"/>
  <c r="E25" i="20"/>
  <c r="D24" i="20"/>
  <c r="E24" i="20"/>
  <c r="D23" i="20"/>
  <c r="E23" i="20"/>
  <c r="D21" i="20"/>
  <c r="E21" i="20" s="1"/>
  <c r="D20" i="20"/>
  <c r="E20" i="20"/>
  <c r="D19" i="20"/>
  <c r="E19" i="20"/>
  <c r="D18" i="20"/>
  <c r="E18" i="20"/>
  <c r="D15" i="20"/>
  <c r="E15" i="20"/>
  <c r="D14" i="20"/>
  <c r="E14" i="20"/>
  <c r="D13" i="20"/>
  <c r="E13" i="20"/>
  <c r="D12" i="20"/>
  <c r="E12" i="20"/>
  <c r="D11" i="20"/>
  <c r="E11" i="20"/>
  <c r="D10" i="20"/>
  <c r="E10" i="20"/>
  <c r="D32" i="19"/>
  <c r="E32" i="19"/>
  <c r="D31" i="19"/>
  <c r="E31" i="19"/>
  <c r="D30" i="19"/>
  <c r="E30" i="19" s="1"/>
  <c r="D29" i="19"/>
  <c r="E29" i="19"/>
  <c r="D28" i="19"/>
  <c r="E28" i="19"/>
  <c r="D25" i="19"/>
  <c r="E25" i="19"/>
  <c r="D24" i="19"/>
  <c r="E24" i="19"/>
  <c r="D23" i="19"/>
  <c r="E23" i="19"/>
  <c r="D21" i="19"/>
  <c r="E21" i="19" s="1"/>
  <c r="D20" i="19"/>
  <c r="E20" i="19"/>
  <c r="D19" i="19"/>
  <c r="E19" i="19"/>
  <c r="D18" i="19"/>
  <c r="E18" i="19"/>
  <c r="D15" i="19"/>
  <c r="E15" i="19"/>
  <c r="D14" i="19"/>
  <c r="E14" i="19"/>
  <c r="D13" i="19"/>
  <c r="E13" i="19"/>
  <c r="D12" i="19"/>
  <c r="E12" i="19"/>
  <c r="D11" i="19"/>
  <c r="E11" i="19"/>
  <c r="D10" i="19"/>
  <c r="E10" i="19"/>
  <c r="D32" i="18"/>
  <c r="E32" i="18"/>
  <c r="D31" i="18"/>
  <c r="E31" i="18"/>
  <c r="D30" i="18"/>
  <c r="E30" i="18"/>
  <c r="D29" i="18"/>
  <c r="E29" i="18"/>
  <c r="D28" i="18"/>
  <c r="E28" i="18"/>
  <c r="D25" i="18"/>
  <c r="E25" i="18"/>
  <c r="D24" i="18"/>
  <c r="E24" i="18"/>
  <c r="D23" i="18"/>
  <c r="E23" i="18"/>
  <c r="D21" i="18"/>
  <c r="E21" i="18" s="1"/>
  <c r="D20" i="18"/>
  <c r="E20" i="18"/>
  <c r="D19" i="18"/>
  <c r="E19" i="18"/>
  <c r="D18" i="18"/>
  <c r="E18" i="18"/>
  <c r="D15" i="18"/>
  <c r="E15" i="18"/>
  <c r="D14" i="18"/>
  <c r="E14" i="18"/>
  <c r="D13" i="18"/>
  <c r="E13" i="18"/>
  <c r="D12" i="18"/>
  <c r="E12" i="18"/>
  <c r="D11" i="18"/>
  <c r="E11" i="18"/>
  <c r="D10" i="18"/>
  <c r="E10" i="18"/>
  <c r="D32" i="17"/>
  <c r="E32" i="17"/>
  <c r="D31" i="17"/>
  <c r="E31" i="17"/>
  <c r="D30" i="17"/>
  <c r="E30" i="17"/>
  <c r="D29" i="17"/>
  <c r="E29" i="17"/>
  <c r="D28" i="17"/>
  <c r="E28" i="17"/>
  <c r="D25" i="17"/>
  <c r="E25" i="17"/>
  <c r="D24" i="17"/>
  <c r="E24" i="17"/>
  <c r="D23" i="17"/>
  <c r="E23" i="17" s="1"/>
  <c r="D21" i="17"/>
  <c r="E21" i="17" s="1"/>
  <c r="D20" i="17"/>
  <c r="E20" i="17" s="1"/>
  <c r="D19" i="17"/>
  <c r="E19" i="17"/>
  <c r="D18" i="17"/>
  <c r="E18" i="17"/>
  <c r="D15" i="17"/>
  <c r="E15" i="17"/>
  <c r="D14" i="17"/>
  <c r="E14" i="17"/>
  <c r="D13" i="17"/>
  <c r="E13" i="17"/>
  <c r="D12" i="17"/>
  <c r="E12" i="17"/>
  <c r="D11" i="17"/>
  <c r="E11" i="17"/>
  <c r="D10" i="17"/>
  <c r="E10" i="17"/>
  <c r="D32" i="16"/>
  <c r="E32" i="16"/>
  <c r="D31" i="16"/>
  <c r="E31" i="16"/>
  <c r="D30" i="16"/>
  <c r="E30" i="16"/>
  <c r="D29" i="16"/>
  <c r="E29" i="16"/>
  <c r="D28" i="16"/>
  <c r="E28" i="16"/>
  <c r="E26" i="16"/>
  <c r="D25" i="16"/>
  <c r="E25" i="16"/>
  <c r="D24" i="16"/>
  <c r="E24" i="16"/>
  <c r="D23" i="16"/>
  <c r="E23" i="16"/>
  <c r="D21" i="16"/>
  <c r="E21" i="16" s="1"/>
  <c r="D20" i="16"/>
  <c r="E20" i="16"/>
  <c r="D19" i="16"/>
  <c r="E19" i="16"/>
  <c r="D18" i="16"/>
  <c r="E18" i="16"/>
  <c r="D15" i="16"/>
  <c r="E15" i="16"/>
  <c r="D14" i="16"/>
  <c r="E14" i="16"/>
  <c r="D13" i="16"/>
  <c r="E13" i="16"/>
  <c r="D12" i="16"/>
  <c r="E12" i="16"/>
  <c r="D11" i="16"/>
  <c r="E11" i="16"/>
  <c r="D10" i="16"/>
  <c r="E10" i="16"/>
  <c r="D32" i="15"/>
  <c r="E32" i="15"/>
  <c r="D31" i="15"/>
  <c r="E31" i="15"/>
  <c r="D30" i="15"/>
  <c r="E30" i="15"/>
  <c r="D29" i="15"/>
  <c r="E29" i="15"/>
  <c r="D28" i="15"/>
  <c r="E28" i="15"/>
  <c r="D25" i="15"/>
  <c r="E25" i="15"/>
  <c r="D24" i="15"/>
  <c r="E24" i="15"/>
  <c r="D23" i="15"/>
  <c r="E23" i="15"/>
  <c r="D21" i="15"/>
  <c r="E21" i="15" s="1"/>
  <c r="D20" i="15"/>
  <c r="E20" i="15"/>
  <c r="D19" i="15"/>
  <c r="E19" i="15"/>
  <c r="D18" i="15"/>
  <c r="E18" i="15"/>
  <c r="D15" i="15"/>
  <c r="E15" i="15"/>
  <c r="D14" i="15"/>
  <c r="E14" i="15"/>
  <c r="D13" i="15"/>
  <c r="E13" i="15"/>
  <c r="D12" i="15"/>
  <c r="E12" i="15"/>
  <c r="D11" i="15"/>
  <c r="E11" i="15"/>
  <c r="D10" i="15"/>
  <c r="E10" i="15"/>
  <c r="D32" i="14"/>
  <c r="E32" i="14"/>
  <c r="D31" i="14"/>
  <c r="E31" i="14"/>
  <c r="D30" i="14"/>
  <c r="E30" i="14"/>
  <c r="D29" i="14"/>
  <c r="E29" i="14"/>
  <c r="D28" i="14"/>
  <c r="E28" i="14"/>
  <c r="D25" i="14"/>
  <c r="E25" i="14"/>
  <c r="D24" i="14"/>
  <c r="E24" i="14"/>
  <c r="D23" i="14"/>
  <c r="E23" i="14"/>
  <c r="D21" i="14"/>
  <c r="E21" i="14" s="1"/>
  <c r="D20" i="14"/>
  <c r="E20" i="14"/>
  <c r="D19" i="14"/>
  <c r="E19" i="14"/>
  <c r="D18" i="14"/>
  <c r="E18" i="14"/>
  <c r="D15" i="14"/>
  <c r="E15" i="14"/>
  <c r="D14" i="14"/>
  <c r="E14" i="14"/>
  <c r="D13" i="14"/>
  <c r="E13" i="14"/>
  <c r="D12" i="14"/>
  <c r="E12" i="14"/>
  <c r="D11" i="14"/>
  <c r="E11" i="14"/>
  <c r="D32" i="13"/>
  <c r="E32" i="13"/>
  <c r="D31" i="13"/>
  <c r="E31" i="13"/>
  <c r="D30" i="13"/>
  <c r="E30" i="13"/>
  <c r="D29" i="13"/>
  <c r="E29" i="13"/>
  <c r="D28" i="13"/>
  <c r="E28" i="13"/>
  <c r="E27" i="13"/>
  <c r="D25" i="13"/>
  <c r="E25" i="13"/>
  <c r="D24" i="13"/>
  <c r="E24" i="13"/>
  <c r="D23" i="13"/>
  <c r="E23" i="13"/>
  <c r="D21" i="13"/>
  <c r="E21" i="13" s="1"/>
  <c r="D20" i="13"/>
  <c r="E20" i="13"/>
  <c r="D19" i="13"/>
  <c r="E19" i="13"/>
  <c r="D18" i="13"/>
  <c r="E18" i="13"/>
  <c r="D15" i="13"/>
  <c r="E15" i="13"/>
  <c r="D14" i="13"/>
  <c r="E14" i="13"/>
  <c r="D13" i="13"/>
  <c r="E13" i="13"/>
  <c r="D12" i="13"/>
  <c r="E12" i="13"/>
  <c r="D11" i="13"/>
  <c r="E11" i="13"/>
  <c r="D10" i="13"/>
  <c r="E10" i="13"/>
  <c r="D32" i="12"/>
  <c r="E32" i="12"/>
  <c r="D31" i="12"/>
  <c r="E31" i="12"/>
  <c r="D30" i="12"/>
  <c r="E30" i="12"/>
  <c r="D29" i="12"/>
  <c r="E29" i="12"/>
  <c r="D28" i="12"/>
  <c r="E28" i="12"/>
  <c r="D25" i="12"/>
  <c r="E25" i="12"/>
  <c r="D24" i="12"/>
  <c r="E24" i="12"/>
  <c r="D23" i="12"/>
  <c r="E23" i="12"/>
  <c r="D20" i="12"/>
  <c r="E20" i="12"/>
  <c r="D19" i="12"/>
  <c r="E19" i="12"/>
  <c r="D18" i="12"/>
  <c r="E18" i="12"/>
  <c r="E17" i="12"/>
  <c r="D15" i="12"/>
  <c r="E15" i="12"/>
  <c r="D14" i="12"/>
  <c r="E14" i="12"/>
  <c r="D13" i="12"/>
  <c r="E13" i="12"/>
  <c r="D12" i="12"/>
  <c r="E12" i="12"/>
  <c r="D11" i="12"/>
  <c r="E11" i="12"/>
  <c r="D10" i="12"/>
  <c r="E10" i="12"/>
  <c r="D32" i="11"/>
  <c r="E32" i="11"/>
  <c r="D31" i="11"/>
  <c r="E31" i="11"/>
  <c r="D30" i="11"/>
  <c r="E30" i="11"/>
  <c r="D29" i="11"/>
  <c r="E29" i="11"/>
  <c r="D28" i="11"/>
  <c r="E28" i="11" s="1"/>
  <c r="D25" i="11"/>
  <c r="E25" i="11" s="1"/>
  <c r="D24" i="11"/>
  <c r="E24" i="11"/>
  <c r="D23" i="11"/>
  <c r="E23" i="11"/>
  <c r="D21" i="11"/>
  <c r="E21" i="11" s="1"/>
  <c r="D20" i="11"/>
  <c r="E20" i="11" s="1"/>
  <c r="D19" i="11"/>
  <c r="E19" i="11"/>
  <c r="D18" i="11"/>
  <c r="E18" i="11"/>
  <c r="D15" i="11"/>
  <c r="E15" i="11"/>
  <c r="D14" i="11"/>
  <c r="E14" i="11"/>
  <c r="D13" i="11"/>
  <c r="E13" i="11"/>
  <c r="D12" i="11"/>
  <c r="E12" i="11"/>
  <c r="D11" i="11"/>
  <c r="E11" i="11"/>
  <c r="D10" i="11"/>
  <c r="E10" i="11"/>
  <c r="D32" i="10"/>
  <c r="E32" i="10"/>
  <c r="D31" i="10"/>
  <c r="E31" i="10" s="1"/>
  <c r="D30" i="10"/>
  <c r="E30" i="10"/>
  <c r="D29" i="10"/>
  <c r="E29" i="10"/>
  <c r="D28" i="10"/>
  <c r="E28" i="10"/>
  <c r="D25" i="10"/>
  <c r="E25" i="10"/>
  <c r="D24" i="10"/>
  <c r="E24" i="10"/>
  <c r="D23" i="10"/>
  <c r="E23" i="10"/>
  <c r="D21" i="10"/>
  <c r="E21" i="10" s="1"/>
  <c r="D20" i="10"/>
  <c r="E20" i="10"/>
  <c r="D19" i="10"/>
  <c r="E19" i="10" s="1"/>
  <c r="D18" i="10"/>
  <c r="E18" i="10" s="1"/>
  <c r="D15" i="10"/>
  <c r="E15" i="10"/>
  <c r="D14" i="10"/>
  <c r="E14" i="10"/>
  <c r="D13" i="10"/>
  <c r="E13" i="10"/>
  <c r="D12" i="10"/>
  <c r="E12" i="10"/>
  <c r="D11" i="10"/>
  <c r="E11" i="10"/>
  <c r="D10" i="10"/>
  <c r="E10" i="10"/>
  <c r="D32" i="9"/>
  <c r="E32" i="9"/>
  <c r="D31" i="9"/>
  <c r="E31" i="9"/>
  <c r="D30" i="9"/>
  <c r="E30" i="9"/>
  <c r="D29" i="9"/>
  <c r="E29" i="9"/>
  <c r="D28" i="9"/>
  <c r="E28" i="9"/>
  <c r="D25" i="9"/>
  <c r="E25" i="9" s="1"/>
  <c r="D24" i="9"/>
  <c r="E24" i="9"/>
  <c r="D23" i="9"/>
  <c r="E23" i="9"/>
  <c r="D21" i="9"/>
  <c r="E21" i="9" s="1"/>
  <c r="D20" i="9"/>
  <c r="E20" i="9"/>
  <c r="D19" i="9"/>
  <c r="E19" i="9"/>
  <c r="D18" i="9"/>
  <c r="E18" i="9"/>
  <c r="D15" i="9"/>
  <c r="E15" i="9"/>
  <c r="D14" i="9"/>
  <c r="E14" i="9"/>
  <c r="D13" i="9"/>
  <c r="E13" i="9"/>
  <c r="D12" i="9"/>
  <c r="E12" i="9"/>
  <c r="D11" i="9"/>
  <c r="E11" i="9"/>
  <c r="D10" i="9"/>
  <c r="E10" i="9"/>
  <c r="D32" i="8"/>
  <c r="E32" i="8" s="1"/>
  <c r="D31" i="8"/>
  <c r="E31" i="8"/>
  <c r="D30" i="8"/>
  <c r="E30" i="8"/>
  <c r="D29" i="8"/>
  <c r="E29" i="8"/>
  <c r="D28" i="8"/>
  <c r="E28" i="8"/>
  <c r="D25" i="8"/>
  <c r="E25" i="8"/>
  <c r="D24" i="8"/>
  <c r="E24" i="8"/>
  <c r="D23" i="8"/>
  <c r="E23" i="8"/>
  <c r="D21" i="8"/>
  <c r="E21" i="8" s="1"/>
  <c r="D20" i="8"/>
  <c r="E20" i="8"/>
  <c r="D19" i="8"/>
  <c r="E19" i="8"/>
  <c r="D18" i="8"/>
  <c r="E18" i="8"/>
  <c r="D15" i="8"/>
  <c r="E15" i="8"/>
  <c r="D14" i="8"/>
  <c r="E14" i="8"/>
  <c r="D13" i="8"/>
  <c r="E13" i="8"/>
  <c r="D12" i="8"/>
  <c r="E12" i="8"/>
  <c r="D11" i="8"/>
  <c r="E11" i="8"/>
  <c r="D10" i="8"/>
  <c r="E10" i="8"/>
  <c r="D32" i="7"/>
  <c r="E32" i="7"/>
  <c r="D11" i="7"/>
  <c r="E11" i="7"/>
  <c r="D12" i="7"/>
  <c r="E12" i="7"/>
  <c r="D13" i="7"/>
  <c r="E13" i="7"/>
  <c r="D14" i="7"/>
  <c r="E14" i="7"/>
  <c r="D15" i="7"/>
  <c r="E15" i="7" s="1"/>
  <c r="D18" i="7"/>
  <c r="E18" i="7"/>
  <c r="D19" i="7"/>
  <c r="E19" i="7"/>
  <c r="D20" i="7"/>
  <c r="E20" i="7"/>
  <c r="D23" i="7"/>
  <c r="E23" i="7"/>
  <c r="D25" i="7"/>
  <c r="E25" i="7" s="1"/>
  <c r="D28" i="7"/>
  <c r="E28" i="7" s="1"/>
  <c r="D29" i="7"/>
  <c r="E29" i="7"/>
  <c r="D30" i="7"/>
  <c r="E30" i="7"/>
  <c r="D31" i="7"/>
  <c r="E31" i="7"/>
  <c r="D10" i="7"/>
  <c r="E10" i="7"/>
  <c r="H42" i="40" l="1"/>
  <c r="Q44" i="40"/>
  <c r="Q46" i="40" l="1"/>
</calcChain>
</file>

<file path=xl/sharedStrings.xml><?xml version="1.0" encoding="utf-8"?>
<sst xmlns="http://schemas.openxmlformats.org/spreadsheetml/2006/main" count="721" uniqueCount="38">
  <si>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</si>
  <si>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</si>
  <si>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</si>
  <si>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</si>
  <si>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</si>
  <si>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</si>
  <si>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</si>
  <si>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Registro</t>
  </si>
  <si>
    <t>Consumo</t>
  </si>
  <si>
    <t>Control parcial semanal</t>
  </si>
  <si>
    <t>Q Intantaneo</t>
  </si>
  <si>
    <t>Meta</t>
  </si>
  <si>
    <t>Proy con avance</t>
  </si>
  <si>
    <t>hrs</t>
  </si>
  <si>
    <t>m3</t>
  </si>
  <si>
    <t>l/s</t>
  </si>
  <si>
    <t xml:space="preserve"> </t>
  </si>
  <si>
    <t>Real V/S Proyección</t>
  </si>
  <si>
    <t>m3  --&gt;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</si>
  <si>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</si>
  <si>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</si>
  <si>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</si>
  <si>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</si>
  <si>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</si>
  <si>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</si>
  <si>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</si>
  <si>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</si>
  <si>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</si>
  <si>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</si>
  <si>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</si>
  <si>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</si>
  <si>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</si>
  <si>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</si>
  <si>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Aporte 1 al 6 de Octubre</t>
  </si>
  <si>
    <t>Aporte 7 al 13 de Octubre</t>
  </si>
  <si>
    <t>Aporte 14 al 20 de Octubre</t>
  </si>
  <si>
    <t>Aporte 21 al 27 de Octubre</t>
  </si>
  <si>
    <t>Aporte 28 al 31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</si>
</sst>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6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5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0" fontId="0" fillId="4" borderId="37" xfId="0" applyFill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0" fontId="0" fillId="4" borderId="39" xfId="0" applyFill="1" applyBorder="1" applyAlignment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60" xfId="0" applyNumberFormat="1" applyFont="1" applyFill="1" applyBorder="1" applyAlignment="1">
      <alignment horizontal="center"/>
    </xf>
    <xf numFmtId="3" fontId="9" fillId="5" borderId="61" xfId="0" applyNumberFormat="1" applyFont="1" applyFill="1" applyBorder="1" applyAlignment="1">
      <alignment horizontal="center"/>
    </xf>
    <xf numFmtId="0" fontId="1" fillId="7" borderId="63" xfId="0" applyFont="1" applyFill="1" applyBorder="1" applyAlignment="1">
      <alignment horizontal="center" vertic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2" xfId="0" applyBorder="1"/>
    <xf numFmtId="0" fontId="1" fillId="6" borderId="63" xfId="0" applyFont="1" applyFill="1" applyBorder="1" applyAlignment="1">
      <alignment horizontal="center" vertical="center"/>
    </xf>
    <xf numFmtId="0" fontId="1" fillId="6" borderId="62" xfId="0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0" fontId="1" fillId="6" borderId="63" xfId="0" applyFont="1" applyFill="1" applyBorder="1" applyAlignment="1" applyProtection="1">
      <alignment horizontal="center" vertical="center"/>
      <protection locked="0"/>
    </xf>
    <xf numFmtId="3" fontId="1" fillId="6" borderId="11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1" fillId="6" borderId="63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>
      <alignment horizontal="center"/>
    </xf>
    <xf numFmtId="15" fontId="9" fillId="5" borderId="0" xfId="0" applyNumberFormat="1" applyFont="1" applyFill="1" applyBorder="1" applyAlignment="1">
      <alignment horizontal="center"/>
    </xf>
    <xf numFmtId="20" fontId="9" fillId="5" borderId="0" xfId="0" applyNumberFormat="1" applyFont="1" applyFill="1" applyBorder="1" applyAlignment="1">
      <alignment horizontal="center"/>
    </xf>
    <xf numFmtId="3" fontId="9" fillId="5" borderId="0" xfId="0" applyNumberFormat="1" applyFont="1" applyFill="1" applyBorder="1" applyAlignment="1">
      <alignment horizontal="center"/>
    </xf>
    <xf numFmtId="167" fontId="9" fillId="5" borderId="38" xfId="1" applyNumberFormat="1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1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tabSelected="1" topLeftCell="A20" zoomScale="90" zoomScaleNormal="90" workbookViewId="0">
      <selection activeCell="I34" sqref="I34"/>
    </sheetView>
  </sheetViews>
  <sheetFormatPr baseColWidth="10" defaultColWidth="11.453125" defaultRowHeight="14.5" x14ac:dyDescent="0.35"/>
  <cols>
    <col min="6" max="6" width="12.1796875" customWidth="1"/>
    <col min="8" max="8" width="8.81640625" customWidth="1"/>
    <col min="9" max="9" width="5" customWidth="1"/>
    <col min="10" max="10" width="4" customWidth="1"/>
    <col min="11" max="11" width="5.26953125" customWidth="1"/>
    <col min="13" max="13" width="8.453125" customWidth="1"/>
    <col min="14" max="14" width="7" customWidth="1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60" t="s">
        <v>0</v>
      </c>
      <c r="D4" s="1"/>
      <c r="E4" s="1"/>
      <c r="F4" s="1"/>
      <c r="G4" s="1"/>
      <c r="H4" s="1"/>
      <c r="I4" s="1"/>
      <c r="J4" s="1"/>
      <c r="K4" s="1"/>
      <c r="L4" s="60"/>
      <c r="M4" s="1"/>
      <c r="N4" s="1"/>
      <c r="O4" s="60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35">
      <c r="A5" s="1"/>
      <c r="B5" s="1"/>
      <c r="C5" s="60" t="s">
        <v>2</v>
      </c>
      <c r="D5" s="60"/>
      <c r="E5" s="60"/>
      <c r="F5" s="60"/>
      <c r="G5" s="60"/>
      <c r="H5" s="60"/>
      <c r="I5" s="1"/>
      <c r="J5" s="1"/>
      <c r="K5" s="1"/>
      <c r="L5" s="60"/>
      <c r="M5" s="1"/>
      <c r="N5" s="1"/>
      <c r="O5" s="60" t="s">
        <v>3</v>
      </c>
      <c r="P5" s="1"/>
      <c r="Q5" s="1"/>
      <c r="R5" s="1"/>
      <c r="S5" s="1"/>
      <c r="T5" s="1"/>
      <c r="U5" s="1"/>
      <c r="V5" s="1"/>
      <c r="W5" s="1"/>
    </row>
    <row r="6" spans="1:2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1"/>
      <c r="B8" s="1"/>
      <c r="C8" s="114" t="s">
        <v>4</v>
      </c>
      <c r="D8" s="114" t="s">
        <v>5</v>
      </c>
      <c r="E8" s="46" t="s">
        <v>6</v>
      </c>
      <c r="F8" s="114" t="s">
        <v>7</v>
      </c>
      <c r="G8" s="118" t="s">
        <v>8</v>
      </c>
      <c r="H8" s="119"/>
      <c r="I8" s="1"/>
      <c r="J8" s="1"/>
      <c r="K8" s="60" t="s">
        <v>9</v>
      </c>
      <c r="L8" s="64"/>
      <c r="M8" s="64"/>
      <c r="N8" s="64"/>
      <c r="O8" s="116" t="s">
        <v>10</v>
      </c>
      <c r="P8" s="114" t="s">
        <v>11</v>
      </c>
      <c r="Q8" s="116" t="s">
        <v>12</v>
      </c>
      <c r="R8" s="1"/>
      <c r="S8" s="1"/>
      <c r="T8" s="1"/>
      <c r="U8" s="1"/>
      <c r="V8" s="1"/>
      <c r="W8" s="1"/>
    </row>
    <row r="9" spans="1:23" x14ac:dyDescent="0.35">
      <c r="A9" s="1"/>
      <c r="B9" s="1"/>
      <c r="C9" s="115"/>
      <c r="D9" s="115"/>
      <c r="E9" s="84" t="s">
        <v>13</v>
      </c>
      <c r="F9" s="115"/>
      <c r="G9" s="120"/>
      <c r="H9" s="121"/>
      <c r="I9" s="1"/>
      <c r="J9" s="1"/>
      <c r="K9" s="1"/>
      <c r="L9" s="64"/>
      <c r="M9" s="64"/>
      <c r="N9" s="64"/>
      <c r="O9" s="117"/>
      <c r="P9" s="115"/>
      <c r="Q9" s="117"/>
      <c r="R9" s="1"/>
      <c r="S9" s="1"/>
      <c r="T9" s="1"/>
      <c r="U9" s="1"/>
      <c r="V9" s="1"/>
      <c r="W9" s="1"/>
    </row>
    <row r="10" spans="1:23" x14ac:dyDescent="0.35">
      <c r="A10" s="1"/>
      <c r="B10" s="1"/>
      <c r="C10" s="46">
        <v>0</v>
      </c>
      <c r="D10" s="81">
        <v>45565</v>
      </c>
      <c r="E10" s="82">
        <v>0.33333333333333331</v>
      </c>
      <c r="F10" s="83">
        <v>3895438</v>
      </c>
      <c r="G10" s="69" t="s">
        <v>14</v>
      </c>
      <c r="H10" s="69" t="s">
        <v>15</v>
      </c>
      <c r="I10" s="1"/>
      <c r="J10" s="1"/>
      <c r="K10" s="1"/>
      <c r="L10" s="64"/>
      <c r="M10" s="64"/>
      <c r="N10" s="64"/>
      <c r="O10" s="79" t="s">
        <v>15</v>
      </c>
      <c r="P10" s="46" t="s">
        <v>14</v>
      </c>
      <c r="Q10" s="79" t="s">
        <v>14</v>
      </c>
      <c r="R10" s="1"/>
      <c r="S10" s="1"/>
      <c r="T10" s="1"/>
      <c r="U10" s="1"/>
      <c r="V10" s="1"/>
      <c r="W10" s="1"/>
    </row>
    <row r="11" spans="1:23" x14ac:dyDescent="0.35">
      <c r="A11" s="1"/>
      <c r="B11" s="1"/>
      <c r="C11" s="47">
        <v>1</v>
      </c>
      <c r="D11" s="48">
        <v>45566</v>
      </c>
      <c r="E11" s="61">
        <v>0.33333333333333331</v>
      </c>
      <c r="F11" s="49">
        <f>'Día 1'!C16</f>
        <v>3897957</v>
      </c>
      <c r="G11" s="49">
        <f>F11-F10</f>
        <v>2519</v>
      </c>
      <c r="H11" s="50">
        <f>G11*1000/24/60/60</f>
        <v>29.155092592592592</v>
      </c>
      <c r="I11" s="1"/>
      <c r="J11" s="1"/>
      <c r="K11" s="124" t="s">
        <v>33</v>
      </c>
      <c r="L11" s="125"/>
      <c r="M11" s="126"/>
      <c r="O11" s="49">
        <v>30</v>
      </c>
      <c r="P11" s="49">
        <f>O11*60*60*24/1000</f>
        <v>2592</v>
      </c>
      <c r="Q11" s="49">
        <f>G11</f>
        <v>2519</v>
      </c>
      <c r="R11" s="1"/>
      <c r="S11" s="1"/>
      <c r="T11" s="1"/>
      <c r="U11" s="1"/>
      <c r="V11" s="1"/>
      <c r="W11" s="1"/>
    </row>
    <row r="12" spans="1:23" x14ac:dyDescent="0.35">
      <c r="A12" s="1"/>
      <c r="B12" s="1"/>
      <c r="C12" s="47">
        <v>2</v>
      </c>
      <c r="D12" s="48">
        <v>45567</v>
      </c>
      <c r="E12" s="61">
        <v>0.33333333333333331</v>
      </c>
      <c r="F12" s="49">
        <f>'Día 2'!C16</f>
        <v>3900806</v>
      </c>
      <c r="G12" s="49">
        <f t="shared" ref="G12:G41" si="0">F12-F11</f>
        <v>2849</v>
      </c>
      <c r="H12" s="50">
        <f t="shared" ref="H12:H41" si="1">G12*1000/24/60/60</f>
        <v>32.974537037037038</v>
      </c>
      <c r="I12" s="1"/>
      <c r="K12" s="62"/>
      <c r="L12" s="68">
        <f>SUM(G11:G16)</f>
        <v>16221</v>
      </c>
      <c r="M12" s="70" t="s">
        <v>14</v>
      </c>
      <c r="N12" s="67"/>
      <c r="O12" s="49">
        <v>30</v>
      </c>
      <c r="P12" s="49">
        <f t="shared" ref="P12:P40" si="2">O12*60*60*24/1000</f>
        <v>2592</v>
      </c>
      <c r="Q12" s="49">
        <f t="shared" ref="Q12:Q41" si="3">G12</f>
        <v>2849</v>
      </c>
      <c r="R12" s="1"/>
      <c r="S12" s="1"/>
      <c r="T12" s="1"/>
      <c r="U12" s="1"/>
      <c r="V12" s="1"/>
      <c r="W12" s="1"/>
    </row>
    <row r="13" spans="1:23" x14ac:dyDescent="0.35">
      <c r="A13" s="1"/>
      <c r="B13" s="1"/>
      <c r="C13" s="47">
        <v>3</v>
      </c>
      <c r="D13" s="48">
        <v>45568</v>
      </c>
      <c r="E13" s="61">
        <v>0.33333333333333331</v>
      </c>
      <c r="F13" s="49">
        <f>'Día 3'!C16</f>
        <v>3903783</v>
      </c>
      <c r="G13" s="49">
        <f t="shared" si="0"/>
        <v>2977</v>
      </c>
      <c r="H13" s="50">
        <f t="shared" si="1"/>
        <v>34.456018518518519</v>
      </c>
      <c r="I13" s="1"/>
      <c r="J13" s="1"/>
      <c r="K13" s="62"/>
      <c r="L13" s="73">
        <f>L12*1000/6/24/60/60</f>
        <v>31.290509259259256</v>
      </c>
      <c r="M13" s="73" t="s">
        <v>15</v>
      </c>
      <c r="N13" s="67"/>
      <c r="O13" s="49">
        <v>30</v>
      </c>
      <c r="P13" s="49">
        <f t="shared" si="2"/>
        <v>2592</v>
      </c>
      <c r="Q13" s="49">
        <f t="shared" si="3"/>
        <v>2977</v>
      </c>
      <c r="R13" s="1"/>
      <c r="S13" s="1"/>
      <c r="T13" s="1"/>
      <c r="U13" s="1"/>
      <c r="V13" s="1"/>
      <c r="W13" s="1"/>
    </row>
    <row r="14" spans="1:23" x14ac:dyDescent="0.35">
      <c r="A14" s="1"/>
      <c r="B14" s="1"/>
      <c r="C14" s="47">
        <v>4</v>
      </c>
      <c r="D14" s="48">
        <v>45569</v>
      </c>
      <c r="E14" s="61">
        <v>0.33333333333333331</v>
      </c>
      <c r="F14" s="49">
        <f>'Día 4'!C16</f>
        <v>3906444</v>
      </c>
      <c r="G14" s="49">
        <f t="shared" si="0"/>
        <v>2661</v>
      </c>
      <c r="H14" s="50">
        <f t="shared" si="1"/>
        <v>30.798611111111111</v>
      </c>
      <c r="I14" s="1"/>
      <c r="J14" s="1"/>
      <c r="K14" s="63"/>
      <c r="L14" s="71"/>
      <c r="M14" s="72"/>
      <c r="N14" s="67"/>
      <c r="O14" s="49">
        <v>30</v>
      </c>
      <c r="P14" s="49">
        <f t="shared" si="2"/>
        <v>2592</v>
      </c>
      <c r="Q14" s="49">
        <f t="shared" si="3"/>
        <v>2661</v>
      </c>
      <c r="R14" s="1"/>
      <c r="S14" s="1"/>
      <c r="T14" s="1"/>
      <c r="U14" s="1"/>
      <c r="V14" s="1"/>
      <c r="W14" s="1"/>
    </row>
    <row r="15" spans="1:23" x14ac:dyDescent="0.35">
      <c r="A15" s="1"/>
      <c r="B15" s="1"/>
      <c r="C15" s="47">
        <v>5</v>
      </c>
      <c r="D15" s="48">
        <v>45570</v>
      </c>
      <c r="E15" s="61">
        <v>0.33333333333333331</v>
      </c>
      <c r="F15" s="49">
        <f>'Día 5'!C16</f>
        <v>3909075</v>
      </c>
      <c r="G15" s="49">
        <f t="shared" si="0"/>
        <v>2631</v>
      </c>
      <c r="H15" s="50">
        <f t="shared" si="1"/>
        <v>30.451388888888889</v>
      </c>
      <c r="I15" s="1"/>
      <c r="J15" s="1"/>
      <c r="K15" s="1"/>
      <c r="L15" s="68"/>
      <c r="M15" s="66"/>
      <c r="N15" s="67"/>
      <c r="O15" s="49">
        <v>30</v>
      </c>
      <c r="P15" s="49">
        <f t="shared" si="2"/>
        <v>2592</v>
      </c>
      <c r="Q15" s="49">
        <f t="shared" si="3"/>
        <v>2631</v>
      </c>
      <c r="R15" s="1"/>
      <c r="S15" s="1"/>
      <c r="T15" s="1"/>
      <c r="U15" s="1"/>
      <c r="V15" s="1"/>
      <c r="W15" s="1"/>
    </row>
    <row r="16" spans="1:23" x14ac:dyDescent="0.35">
      <c r="A16" s="1"/>
      <c r="B16" s="1"/>
      <c r="C16" s="47">
        <v>6</v>
      </c>
      <c r="D16" s="48">
        <v>45571</v>
      </c>
      <c r="E16" s="61">
        <v>0.33333333333333331</v>
      </c>
      <c r="F16" s="49">
        <f>'DÍa 6'!C16</f>
        <v>3911659</v>
      </c>
      <c r="G16" s="49">
        <f t="shared" si="0"/>
        <v>2584</v>
      </c>
      <c r="H16" s="50">
        <f t="shared" si="1"/>
        <v>29.907407407407408</v>
      </c>
      <c r="I16" s="1"/>
      <c r="J16" s="1"/>
      <c r="K16" s="1"/>
      <c r="L16" s="68"/>
      <c r="M16" s="66"/>
      <c r="N16" s="67"/>
      <c r="O16" s="49">
        <v>30</v>
      </c>
      <c r="P16" s="49">
        <f t="shared" si="2"/>
        <v>2592</v>
      </c>
      <c r="Q16" s="49">
        <f t="shared" si="3"/>
        <v>2584</v>
      </c>
      <c r="R16" s="1"/>
      <c r="S16" s="1"/>
      <c r="T16" s="1"/>
      <c r="U16" s="1"/>
      <c r="V16" s="1"/>
      <c r="W16" s="1"/>
    </row>
    <row r="17" spans="1:23" x14ac:dyDescent="0.35">
      <c r="A17" s="1"/>
      <c r="B17" s="1"/>
      <c r="C17" s="47">
        <v>7</v>
      </c>
      <c r="D17" s="48">
        <v>45572</v>
      </c>
      <c r="E17" s="61">
        <v>0.33333333333333331</v>
      </c>
      <c r="F17" s="49">
        <f>'Día 7'!C16</f>
        <v>3914442</v>
      </c>
      <c r="G17" s="49">
        <f t="shared" si="0"/>
        <v>2783</v>
      </c>
      <c r="H17" s="50">
        <f t="shared" si="1"/>
        <v>32.210648148148145</v>
      </c>
      <c r="I17" s="1"/>
      <c r="J17" s="1"/>
      <c r="K17" s="124" t="s">
        <v>34</v>
      </c>
      <c r="L17" s="125"/>
      <c r="M17" s="126"/>
      <c r="N17" s="67"/>
      <c r="O17" s="49">
        <v>30</v>
      </c>
      <c r="P17" s="49">
        <f t="shared" si="2"/>
        <v>2592</v>
      </c>
      <c r="Q17" s="49">
        <f t="shared" si="3"/>
        <v>2783</v>
      </c>
      <c r="R17" s="1"/>
      <c r="S17" s="1"/>
      <c r="T17" s="1"/>
      <c r="U17" s="1"/>
      <c r="V17" s="1"/>
      <c r="W17" s="1"/>
    </row>
    <row r="18" spans="1:23" x14ac:dyDescent="0.35">
      <c r="A18" s="1"/>
      <c r="B18" s="1"/>
      <c r="C18" s="47">
        <v>8</v>
      </c>
      <c r="D18" s="48">
        <v>45573</v>
      </c>
      <c r="E18" s="61">
        <v>0.33333333333333331</v>
      </c>
      <c r="F18" s="49">
        <f>'Día 8'!C16</f>
        <v>3917176</v>
      </c>
      <c r="G18" s="49">
        <f t="shared" si="0"/>
        <v>2734</v>
      </c>
      <c r="H18" s="50">
        <f t="shared" si="1"/>
        <v>31.643518518518519</v>
      </c>
      <c r="I18" s="1"/>
      <c r="K18" s="62"/>
      <c r="L18" s="68">
        <f>SUM(G17:G23)</f>
        <v>19406</v>
      </c>
      <c r="M18" s="70" t="s">
        <v>14</v>
      </c>
      <c r="N18" s="67"/>
      <c r="O18" s="49">
        <v>30</v>
      </c>
      <c r="P18" s="49">
        <f t="shared" si="2"/>
        <v>2592</v>
      </c>
      <c r="Q18" s="49">
        <f t="shared" si="3"/>
        <v>2734</v>
      </c>
      <c r="R18" s="1"/>
      <c r="S18" s="1"/>
      <c r="T18" s="1"/>
      <c r="U18" s="1"/>
      <c r="V18" s="1"/>
      <c r="W18" s="1"/>
    </row>
    <row r="19" spans="1:23" x14ac:dyDescent="0.35">
      <c r="A19" s="1"/>
      <c r="B19" s="1"/>
      <c r="C19" s="47">
        <v>9</v>
      </c>
      <c r="D19" s="48">
        <v>45574</v>
      </c>
      <c r="E19" s="61">
        <v>0.33333333333333331</v>
      </c>
      <c r="F19" s="49">
        <f>'Día 9'!C16</f>
        <v>3919876</v>
      </c>
      <c r="G19" s="49">
        <f t="shared" si="0"/>
        <v>2700</v>
      </c>
      <c r="H19" s="50">
        <f t="shared" si="1"/>
        <v>31.25</v>
      </c>
      <c r="I19" s="1"/>
      <c r="J19" s="1"/>
      <c r="K19" s="62"/>
      <c r="L19" s="73">
        <f>L18*1000/7/24/60/60</f>
        <v>32.086640211640209</v>
      </c>
      <c r="M19" s="73" t="s">
        <v>15</v>
      </c>
      <c r="N19" s="67"/>
      <c r="O19" s="49">
        <v>30</v>
      </c>
      <c r="P19" s="49">
        <f t="shared" si="2"/>
        <v>2592</v>
      </c>
      <c r="Q19" s="49">
        <f t="shared" si="3"/>
        <v>2700</v>
      </c>
      <c r="R19" s="1"/>
      <c r="S19" s="1"/>
      <c r="T19" s="1"/>
      <c r="U19" s="1"/>
      <c r="V19" s="1"/>
      <c r="W19" s="1"/>
    </row>
    <row r="20" spans="1:23" x14ac:dyDescent="0.35">
      <c r="A20" s="1"/>
      <c r="B20" s="1"/>
      <c r="C20" s="47">
        <v>10</v>
      </c>
      <c r="D20" s="48">
        <v>45575</v>
      </c>
      <c r="E20" s="61">
        <v>0.33333333333333331</v>
      </c>
      <c r="F20" s="49">
        <f>'Día 10'!C16</f>
        <v>3922646</v>
      </c>
      <c r="G20" s="49">
        <f t="shared" si="0"/>
        <v>2770</v>
      </c>
      <c r="H20" s="50">
        <f t="shared" si="1"/>
        <v>32.060185185185183</v>
      </c>
      <c r="I20" s="1"/>
      <c r="J20" s="1"/>
      <c r="K20" s="63"/>
      <c r="L20" s="71"/>
      <c r="M20" s="72"/>
      <c r="N20" s="67"/>
      <c r="O20" s="49">
        <v>30</v>
      </c>
      <c r="P20" s="49">
        <f t="shared" si="2"/>
        <v>2592</v>
      </c>
      <c r="Q20" s="49">
        <f t="shared" si="3"/>
        <v>2770</v>
      </c>
      <c r="R20" s="1"/>
      <c r="S20" s="1"/>
      <c r="T20" s="1"/>
      <c r="U20" s="1"/>
      <c r="V20" s="1"/>
      <c r="W20" s="1"/>
    </row>
    <row r="21" spans="1:23" x14ac:dyDescent="0.35">
      <c r="A21" s="1"/>
      <c r="B21" s="1"/>
      <c r="C21" s="47">
        <v>11</v>
      </c>
      <c r="D21" s="48">
        <v>45576</v>
      </c>
      <c r="E21" s="61">
        <v>0.33333333333333331</v>
      </c>
      <c r="F21" s="49">
        <f>'Día 11'!C16</f>
        <v>3925377</v>
      </c>
      <c r="G21" s="49">
        <f t="shared" si="0"/>
        <v>2731</v>
      </c>
      <c r="H21" s="50">
        <f t="shared" si="1"/>
        <v>31.608796296296298</v>
      </c>
      <c r="I21" s="1"/>
      <c r="J21" s="1"/>
      <c r="K21" s="1"/>
      <c r="L21" s="65"/>
      <c r="M21" s="66"/>
      <c r="N21" s="67"/>
      <c r="O21" s="49">
        <v>30</v>
      </c>
      <c r="P21" s="49">
        <f t="shared" si="2"/>
        <v>2592</v>
      </c>
      <c r="Q21" s="49">
        <f t="shared" si="3"/>
        <v>2731</v>
      </c>
      <c r="R21" s="1"/>
      <c r="S21" s="1"/>
      <c r="T21" s="1"/>
      <c r="U21" s="1"/>
      <c r="V21" s="1"/>
      <c r="W21" s="1"/>
    </row>
    <row r="22" spans="1:23" x14ac:dyDescent="0.35">
      <c r="A22" s="1"/>
      <c r="B22" s="1"/>
      <c r="C22" s="47">
        <v>12</v>
      </c>
      <c r="D22" s="48">
        <v>45577</v>
      </c>
      <c r="E22" s="61">
        <v>0.33333333333333331</v>
      </c>
      <c r="F22" s="49">
        <f>'Día 12'!C16</f>
        <v>3928218</v>
      </c>
      <c r="G22" s="49">
        <f t="shared" si="0"/>
        <v>2841</v>
      </c>
      <c r="H22" s="50">
        <f t="shared" si="1"/>
        <v>32.881944444444443</v>
      </c>
      <c r="I22" s="1"/>
      <c r="J22" s="1"/>
      <c r="K22" s="1"/>
      <c r="L22" s="65"/>
      <c r="M22" s="66"/>
      <c r="N22" s="67"/>
      <c r="O22" s="49">
        <v>30</v>
      </c>
      <c r="P22" s="49">
        <f t="shared" si="2"/>
        <v>2592</v>
      </c>
      <c r="Q22" s="49">
        <f t="shared" si="3"/>
        <v>2841</v>
      </c>
      <c r="R22" s="1"/>
      <c r="S22" s="1" t="s">
        <v>16</v>
      </c>
      <c r="T22" s="1"/>
      <c r="U22" s="1"/>
      <c r="V22" s="1"/>
      <c r="W22" s="1"/>
    </row>
    <row r="23" spans="1:23" x14ac:dyDescent="0.35">
      <c r="A23" s="1"/>
      <c r="B23" s="1"/>
      <c r="C23" s="47">
        <v>13</v>
      </c>
      <c r="D23" s="48">
        <v>45578</v>
      </c>
      <c r="E23" s="61">
        <v>0.33333333333333331</v>
      </c>
      <c r="F23" s="49">
        <f>'Día 13'!C16</f>
        <v>3931065</v>
      </c>
      <c r="G23" s="49">
        <f t="shared" si="0"/>
        <v>2847</v>
      </c>
      <c r="H23" s="50">
        <f t="shared" si="1"/>
        <v>32.951388888888886</v>
      </c>
      <c r="I23" s="1"/>
      <c r="J23" s="1"/>
      <c r="K23" s="124" t="s">
        <v>35</v>
      </c>
      <c r="L23" s="125"/>
      <c r="M23" s="126"/>
      <c r="N23" s="67"/>
      <c r="O23" s="49">
        <v>30</v>
      </c>
      <c r="P23" s="49">
        <f t="shared" si="2"/>
        <v>2592</v>
      </c>
      <c r="Q23" s="49">
        <f t="shared" si="3"/>
        <v>2847</v>
      </c>
      <c r="R23" s="1"/>
      <c r="S23" s="1"/>
      <c r="T23" s="1"/>
      <c r="U23" s="1"/>
      <c r="V23" s="1"/>
      <c r="W23" s="1"/>
    </row>
    <row r="24" spans="1:23" x14ac:dyDescent="0.35">
      <c r="A24" s="1"/>
      <c r="B24" s="1"/>
      <c r="C24" s="47">
        <v>14</v>
      </c>
      <c r="D24" s="48">
        <v>45579</v>
      </c>
      <c r="E24" s="61">
        <v>0.33333333333333331</v>
      </c>
      <c r="F24" s="49">
        <f>'Día 14'!C16</f>
        <v>3933928</v>
      </c>
      <c r="G24" s="49">
        <f t="shared" si="0"/>
        <v>2863</v>
      </c>
      <c r="H24" s="50">
        <f t="shared" si="1"/>
        <v>33.136574074074076</v>
      </c>
      <c r="I24" s="1"/>
      <c r="K24" s="62"/>
      <c r="L24" s="68">
        <f>SUM(G24:G30)</f>
        <v>19704</v>
      </c>
      <c r="M24" s="70" t="s">
        <v>14</v>
      </c>
      <c r="N24" s="67"/>
      <c r="O24" s="49">
        <v>30</v>
      </c>
      <c r="P24" s="49">
        <f t="shared" si="2"/>
        <v>2592</v>
      </c>
      <c r="Q24" s="49">
        <f t="shared" si="3"/>
        <v>2863</v>
      </c>
      <c r="R24" s="1"/>
      <c r="S24" s="1"/>
      <c r="T24" s="1"/>
      <c r="U24" s="1"/>
      <c r="V24" s="1"/>
      <c r="W24" s="1"/>
    </row>
    <row r="25" spans="1:23" x14ac:dyDescent="0.35">
      <c r="A25" s="1"/>
      <c r="B25" s="1"/>
      <c r="C25" s="47">
        <v>15</v>
      </c>
      <c r="D25" s="48">
        <v>45580</v>
      </c>
      <c r="E25" s="61">
        <v>0.33333333333333331</v>
      </c>
      <c r="F25" s="49">
        <f>'Día 15'!C16</f>
        <v>3936809</v>
      </c>
      <c r="G25" s="49">
        <f t="shared" si="0"/>
        <v>2881</v>
      </c>
      <c r="H25" s="50">
        <f t="shared" si="1"/>
        <v>33.344907407407412</v>
      </c>
      <c r="I25" s="1"/>
      <c r="J25" s="1"/>
      <c r="K25" s="62"/>
      <c r="L25" s="73">
        <f>L24*1000/7/24/60/60</f>
        <v>32.579365079365076</v>
      </c>
      <c r="M25" s="73" t="s">
        <v>15</v>
      </c>
      <c r="N25" s="67"/>
      <c r="O25" s="49">
        <v>30</v>
      </c>
      <c r="P25" s="49">
        <f t="shared" si="2"/>
        <v>2592</v>
      </c>
      <c r="Q25" s="49">
        <f t="shared" si="3"/>
        <v>2881</v>
      </c>
      <c r="R25" s="1"/>
      <c r="S25" s="1"/>
      <c r="T25" s="1"/>
      <c r="U25" s="1"/>
      <c r="V25" s="1"/>
      <c r="W25" s="1"/>
    </row>
    <row r="26" spans="1:23" x14ac:dyDescent="0.35">
      <c r="A26" s="1"/>
      <c r="B26" s="1"/>
      <c r="C26" s="47">
        <v>16</v>
      </c>
      <c r="D26" s="48">
        <v>45581</v>
      </c>
      <c r="E26" s="61">
        <v>0.33333333333333331</v>
      </c>
      <c r="F26" s="49">
        <f>'Día 16'!C16</f>
        <v>3939681</v>
      </c>
      <c r="G26" s="49">
        <f t="shared" si="0"/>
        <v>2872</v>
      </c>
      <c r="H26" s="50">
        <f t="shared" si="1"/>
        <v>33.24074074074074</v>
      </c>
      <c r="I26" s="1"/>
      <c r="J26" s="1"/>
      <c r="K26" s="63"/>
      <c r="L26" s="71"/>
      <c r="M26" s="72"/>
      <c r="N26" s="67"/>
      <c r="O26" s="49">
        <v>30</v>
      </c>
      <c r="P26" s="49">
        <f t="shared" si="2"/>
        <v>2592</v>
      </c>
      <c r="Q26" s="49">
        <f t="shared" si="3"/>
        <v>2872</v>
      </c>
      <c r="R26" s="1"/>
      <c r="S26" s="1"/>
      <c r="T26" s="1"/>
      <c r="U26" s="1"/>
      <c r="V26" s="1"/>
      <c r="W26" s="1"/>
    </row>
    <row r="27" spans="1:23" x14ac:dyDescent="0.35">
      <c r="A27" s="1"/>
      <c r="B27" s="1"/>
      <c r="C27" s="47">
        <v>17</v>
      </c>
      <c r="D27" s="48">
        <v>45582</v>
      </c>
      <c r="E27" s="61">
        <v>0.33333333333333331</v>
      </c>
      <c r="F27" s="49">
        <f>'Día 17'!C16</f>
        <v>3942549</v>
      </c>
      <c r="G27" s="49">
        <f t="shared" si="0"/>
        <v>2868</v>
      </c>
      <c r="H27" s="50">
        <f t="shared" si="1"/>
        <v>33.194444444444443</v>
      </c>
      <c r="I27" s="1"/>
      <c r="J27" s="1"/>
      <c r="K27" s="1"/>
      <c r="L27" s="65"/>
      <c r="M27" s="66"/>
      <c r="N27" s="67"/>
      <c r="O27" s="49">
        <v>30</v>
      </c>
      <c r="P27" s="49">
        <f t="shared" si="2"/>
        <v>2592</v>
      </c>
      <c r="Q27" s="49">
        <f t="shared" si="3"/>
        <v>2868</v>
      </c>
      <c r="R27" s="1"/>
      <c r="S27" s="1"/>
      <c r="T27" s="1"/>
      <c r="U27" s="1"/>
      <c r="V27" s="1"/>
      <c r="W27" s="1"/>
    </row>
    <row r="28" spans="1:23" x14ac:dyDescent="0.35">
      <c r="A28" s="1"/>
      <c r="B28" s="1"/>
      <c r="C28" s="47">
        <v>18</v>
      </c>
      <c r="D28" s="48">
        <v>45583</v>
      </c>
      <c r="E28" s="61">
        <v>0.33333333333333331</v>
      </c>
      <c r="F28" s="49">
        <f>'Día 18'!C16</f>
        <v>3945417</v>
      </c>
      <c r="G28" s="49">
        <f t="shared" si="0"/>
        <v>2868</v>
      </c>
      <c r="H28" s="50">
        <f t="shared" si="1"/>
        <v>33.194444444444443</v>
      </c>
      <c r="I28" s="1"/>
      <c r="J28" s="1"/>
      <c r="K28" s="1"/>
      <c r="L28" s="65"/>
      <c r="M28" s="66"/>
      <c r="N28" s="67"/>
      <c r="O28" s="49">
        <v>30</v>
      </c>
      <c r="P28" s="49">
        <f t="shared" si="2"/>
        <v>2592</v>
      </c>
      <c r="Q28" s="49">
        <f t="shared" si="3"/>
        <v>2868</v>
      </c>
      <c r="R28" s="1"/>
      <c r="S28" s="1"/>
      <c r="T28" s="1"/>
      <c r="U28" s="1"/>
      <c r="V28" s="1"/>
      <c r="W28" s="1"/>
    </row>
    <row r="29" spans="1:23" x14ac:dyDescent="0.35">
      <c r="A29" s="1"/>
      <c r="B29" s="1"/>
      <c r="C29" s="47">
        <v>19</v>
      </c>
      <c r="D29" s="48">
        <v>45584</v>
      </c>
      <c r="E29" s="61">
        <v>0.33333333333333331</v>
      </c>
      <c r="F29" s="49">
        <f>'Día 19'!C16</f>
        <v>3948266</v>
      </c>
      <c r="G29" s="49">
        <f t="shared" si="0"/>
        <v>2849</v>
      </c>
      <c r="H29" s="50">
        <f t="shared" si="1"/>
        <v>32.974537037037038</v>
      </c>
      <c r="I29" s="1"/>
      <c r="J29" s="1"/>
      <c r="K29" s="124" t="s">
        <v>36</v>
      </c>
      <c r="L29" s="125"/>
      <c r="M29" s="126"/>
      <c r="N29" s="67"/>
      <c r="O29" s="49">
        <v>30</v>
      </c>
      <c r="P29" s="49">
        <f t="shared" si="2"/>
        <v>2592</v>
      </c>
      <c r="Q29" s="49">
        <f t="shared" si="3"/>
        <v>2849</v>
      </c>
      <c r="R29" s="1"/>
      <c r="S29" s="1"/>
      <c r="T29" s="1"/>
      <c r="U29" s="1"/>
      <c r="V29" s="1"/>
      <c r="W29" s="1"/>
    </row>
    <row r="30" spans="1:23" x14ac:dyDescent="0.35">
      <c r="A30" s="1"/>
      <c r="B30" s="1"/>
      <c r="C30" s="47">
        <v>20</v>
      </c>
      <c r="D30" s="48">
        <v>45585</v>
      </c>
      <c r="E30" s="61">
        <v>0.33333333333333331</v>
      </c>
      <c r="F30" s="49">
        <f>'Día 20'!C16</f>
        <v>3950769</v>
      </c>
      <c r="G30" s="49">
        <f t="shared" si="0"/>
        <v>2503</v>
      </c>
      <c r="H30" s="50">
        <f t="shared" si="1"/>
        <v>28.969907407407408</v>
      </c>
      <c r="I30" s="1"/>
      <c r="K30" s="62"/>
      <c r="L30" s="68">
        <f>SUM(G31:G37)</f>
        <v>20052</v>
      </c>
      <c r="M30" s="70" t="s">
        <v>14</v>
      </c>
      <c r="N30" s="67"/>
      <c r="O30" s="49">
        <v>30</v>
      </c>
      <c r="P30" s="49">
        <f t="shared" si="2"/>
        <v>2592</v>
      </c>
      <c r="Q30" s="49">
        <f t="shared" si="3"/>
        <v>2503</v>
      </c>
      <c r="R30" s="1"/>
      <c r="S30" s="1"/>
      <c r="T30" s="1"/>
      <c r="U30" s="1"/>
      <c r="V30" s="1"/>
      <c r="W30" s="1"/>
    </row>
    <row r="31" spans="1:23" x14ac:dyDescent="0.35">
      <c r="A31" s="1"/>
      <c r="B31" s="1"/>
      <c r="C31" s="47">
        <v>21</v>
      </c>
      <c r="D31" s="48">
        <v>45586</v>
      </c>
      <c r="E31" s="61">
        <v>0.33333333333333331</v>
      </c>
      <c r="F31" s="49">
        <f>'Día 21'!C16</f>
        <v>3953477</v>
      </c>
      <c r="G31" s="49">
        <f t="shared" si="0"/>
        <v>2708</v>
      </c>
      <c r="H31" s="50">
        <f t="shared" si="1"/>
        <v>31.342592592592592</v>
      </c>
      <c r="I31" s="1"/>
      <c r="J31" s="1"/>
      <c r="K31" s="62"/>
      <c r="L31" s="73">
        <f>L30*1000/7/24/60/60</f>
        <v>33.154761904761905</v>
      </c>
      <c r="M31" s="73" t="s">
        <v>15</v>
      </c>
      <c r="N31" s="67"/>
      <c r="O31" s="49">
        <v>30</v>
      </c>
      <c r="P31" s="49">
        <f t="shared" si="2"/>
        <v>2592</v>
      </c>
      <c r="Q31" s="49">
        <f t="shared" si="3"/>
        <v>2708</v>
      </c>
      <c r="R31" s="1"/>
      <c r="S31" s="1"/>
      <c r="T31" s="1"/>
      <c r="U31" s="1"/>
      <c r="V31" s="1"/>
      <c r="W31" s="1"/>
    </row>
    <row r="32" spans="1:23" x14ac:dyDescent="0.35">
      <c r="A32" s="1"/>
      <c r="B32" s="1"/>
      <c r="C32" s="47">
        <v>22</v>
      </c>
      <c r="D32" s="48">
        <v>45587</v>
      </c>
      <c r="E32" s="61">
        <v>0.33333333333333331</v>
      </c>
      <c r="F32" s="49">
        <f>'Día 22'!C16</f>
        <v>3956386</v>
      </c>
      <c r="G32" s="49">
        <f t="shared" si="0"/>
        <v>2909</v>
      </c>
      <c r="H32" s="50">
        <f t="shared" si="1"/>
        <v>33.668981481481481</v>
      </c>
      <c r="I32" s="1"/>
      <c r="J32" s="1"/>
      <c r="K32" s="63"/>
      <c r="L32" s="71"/>
      <c r="M32" s="72"/>
      <c r="N32" s="67"/>
      <c r="O32" s="49">
        <v>30</v>
      </c>
      <c r="P32" s="49">
        <f t="shared" si="2"/>
        <v>2592</v>
      </c>
      <c r="Q32" s="49">
        <f t="shared" si="3"/>
        <v>2909</v>
      </c>
      <c r="R32" s="1"/>
      <c r="S32" s="1"/>
      <c r="T32" s="1"/>
      <c r="U32" s="1"/>
      <c r="V32" s="1"/>
      <c r="W32" s="1"/>
    </row>
    <row r="33" spans="1:23" x14ac:dyDescent="0.35">
      <c r="A33" s="1"/>
      <c r="B33" s="1"/>
      <c r="C33" s="47">
        <v>23</v>
      </c>
      <c r="D33" s="48">
        <v>45588</v>
      </c>
      <c r="E33" s="61">
        <v>0.33333333333333331</v>
      </c>
      <c r="F33" s="49">
        <f>'Día 23'!C16</f>
        <v>3959306</v>
      </c>
      <c r="G33" s="49">
        <f t="shared" si="0"/>
        <v>2920</v>
      </c>
      <c r="H33" s="50">
        <f t="shared" si="1"/>
        <v>33.796296296296298</v>
      </c>
      <c r="I33" s="1"/>
      <c r="J33" s="1"/>
      <c r="K33" s="1"/>
      <c r="L33" s="65"/>
      <c r="M33" s="66"/>
      <c r="N33" s="67"/>
      <c r="O33" s="49">
        <v>30</v>
      </c>
      <c r="P33" s="49">
        <f t="shared" si="2"/>
        <v>2592</v>
      </c>
      <c r="Q33" s="49">
        <f t="shared" si="3"/>
        <v>2920</v>
      </c>
      <c r="R33" s="1"/>
      <c r="S33" s="1"/>
      <c r="T33" s="1"/>
      <c r="U33" s="1"/>
      <c r="V33" s="1"/>
      <c r="W33" s="1"/>
    </row>
    <row r="34" spans="1:23" x14ac:dyDescent="0.35">
      <c r="A34" s="1"/>
      <c r="B34" s="1"/>
      <c r="C34" s="47">
        <v>24</v>
      </c>
      <c r="D34" s="48">
        <v>45589</v>
      </c>
      <c r="E34" s="61">
        <v>0.33333333333333331</v>
      </c>
      <c r="F34" s="49">
        <f>'Día 24'!C16</f>
        <v>3962210</v>
      </c>
      <c r="G34" s="49">
        <f t="shared" si="0"/>
        <v>2904</v>
      </c>
      <c r="H34" s="50">
        <f t="shared" si="1"/>
        <v>33.611111111111114</v>
      </c>
      <c r="I34" s="1"/>
      <c r="J34" s="1"/>
      <c r="K34" s="1"/>
      <c r="L34" s="65"/>
      <c r="M34" s="66"/>
      <c r="N34" s="67"/>
      <c r="O34" s="49">
        <v>30</v>
      </c>
      <c r="P34" s="49">
        <f t="shared" si="2"/>
        <v>2592</v>
      </c>
      <c r="Q34" s="49">
        <f t="shared" si="3"/>
        <v>2904</v>
      </c>
      <c r="R34" s="1"/>
      <c r="S34" s="1"/>
      <c r="T34" s="1"/>
      <c r="U34" s="1"/>
      <c r="V34" s="1"/>
      <c r="W34" s="1"/>
    </row>
    <row r="35" spans="1:23" x14ac:dyDescent="0.35">
      <c r="A35" s="1"/>
      <c r="B35" s="1"/>
      <c r="C35" s="47">
        <v>25</v>
      </c>
      <c r="D35" s="48">
        <v>45590</v>
      </c>
      <c r="E35" s="61">
        <v>0.33333333333333331</v>
      </c>
      <c r="F35" s="49">
        <f>'Día 25'!C16</f>
        <v>3965126</v>
      </c>
      <c r="G35" s="49">
        <f t="shared" si="0"/>
        <v>2916</v>
      </c>
      <c r="H35" s="50">
        <f t="shared" si="1"/>
        <v>33.75</v>
      </c>
      <c r="I35" s="1"/>
      <c r="J35" s="1"/>
      <c r="K35" s="124" t="s">
        <v>37</v>
      </c>
      <c r="L35" s="125"/>
      <c r="M35" s="126"/>
      <c r="N35" s="67"/>
      <c r="O35" s="49">
        <v>30</v>
      </c>
      <c r="P35" s="49">
        <f t="shared" si="2"/>
        <v>2592</v>
      </c>
      <c r="Q35" s="49">
        <f t="shared" si="3"/>
        <v>2916</v>
      </c>
      <c r="R35" s="1"/>
      <c r="S35" s="1"/>
      <c r="T35" s="1"/>
      <c r="U35" s="1"/>
      <c r="V35" s="1"/>
      <c r="W35" s="1"/>
    </row>
    <row r="36" spans="1:23" x14ac:dyDescent="0.35">
      <c r="A36" s="1"/>
      <c r="B36" s="1"/>
      <c r="C36" s="47">
        <v>26</v>
      </c>
      <c r="D36" s="48">
        <v>45591</v>
      </c>
      <c r="E36" s="61">
        <v>0.33333333333333331</v>
      </c>
      <c r="F36" s="49">
        <f>'Día 26'!C16</f>
        <v>3967991</v>
      </c>
      <c r="G36" s="49">
        <f t="shared" si="0"/>
        <v>2865</v>
      </c>
      <c r="H36" s="50">
        <f t="shared" si="1"/>
        <v>33.159722222222221</v>
      </c>
      <c r="I36" s="1"/>
      <c r="K36" s="62"/>
      <c r="L36" s="68">
        <f>SUM(G38:G41)</f>
        <v>11294</v>
      </c>
      <c r="M36" s="70" t="s">
        <v>14</v>
      </c>
      <c r="N36" s="67"/>
      <c r="O36" s="49">
        <v>30</v>
      </c>
      <c r="P36" s="49">
        <f t="shared" si="2"/>
        <v>2592</v>
      </c>
      <c r="Q36" s="49">
        <f t="shared" si="3"/>
        <v>2865</v>
      </c>
      <c r="R36" s="1"/>
      <c r="S36" s="1"/>
      <c r="T36" s="1"/>
      <c r="U36" s="1"/>
      <c r="V36" s="1"/>
      <c r="W36" s="1"/>
    </row>
    <row r="37" spans="1:23" x14ac:dyDescent="0.35">
      <c r="A37" s="1"/>
      <c r="B37" s="1"/>
      <c r="C37" s="47">
        <v>27</v>
      </c>
      <c r="D37" s="48">
        <v>45592</v>
      </c>
      <c r="E37" s="61">
        <v>0.33333333333333331</v>
      </c>
      <c r="F37" s="49">
        <f>'Día 27'!C16</f>
        <v>3970821</v>
      </c>
      <c r="G37" s="49">
        <f t="shared" si="0"/>
        <v>2830</v>
      </c>
      <c r="H37" s="50">
        <f t="shared" si="1"/>
        <v>32.754629629629633</v>
      </c>
      <c r="I37" s="1"/>
      <c r="J37" s="1"/>
      <c r="K37" s="62"/>
      <c r="L37" s="73">
        <f>L36*1000/4/24/60/60</f>
        <v>32.679398148148145</v>
      </c>
      <c r="M37" s="73" t="s">
        <v>15</v>
      </c>
      <c r="N37" s="67"/>
      <c r="O37" s="49">
        <v>30</v>
      </c>
      <c r="P37" s="49">
        <f t="shared" si="2"/>
        <v>2592</v>
      </c>
      <c r="Q37" s="49">
        <f t="shared" si="3"/>
        <v>2830</v>
      </c>
      <c r="R37" s="1"/>
      <c r="S37" s="1"/>
      <c r="T37" s="1"/>
      <c r="U37" s="1"/>
      <c r="V37" s="1"/>
      <c r="W37" s="1"/>
    </row>
    <row r="38" spans="1:23" x14ac:dyDescent="0.35">
      <c r="A38" s="1"/>
      <c r="B38" s="1"/>
      <c r="C38" s="47">
        <v>28</v>
      </c>
      <c r="D38" s="48">
        <v>45593</v>
      </c>
      <c r="E38" s="61">
        <v>0.33333333333333331</v>
      </c>
      <c r="F38" s="49">
        <f>'Día 28'!C16</f>
        <v>3973620</v>
      </c>
      <c r="G38" s="49">
        <f t="shared" si="0"/>
        <v>2799</v>
      </c>
      <c r="H38" s="50">
        <f t="shared" si="1"/>
        <v>32.395833333333336</v>
      </c>
      <c r="I38" s="1"/>
      <c r="J38" s="1"/>
      <c r="K38" s="63"/>
      <c r="L38" s="71"/>
      <c r="M38" s="72"/>
      <c r="N38" s="67"/>
      <c r="O38" s="49">
        <v>30</v>
      </c>
      <c r="P38" s="49">
        <f t="shared" si="2"/>
        <v>2592</v>
      </c>
      <c r="Q38" s="49">
        <f t="shared" si="3"/>
        <v>2799</v>
      </c>
      <c r="R38" s="1"/>
      <c r="S38" s="1"/>
      <c r="T38" s="1"/>
      <c r="U38" s="1"/>
      <c r="V38" s="1"/>
      <c r="W38" s="1"/>
    </row>
    <row r="39" spans="1:23" x14ac:dyDescent="0.35">
      <c r="A39" s="1"/>
      <c r="B39" s="1"/>
      <c r="C39" s="47">
        <v>29</v>
      </c>
      <c r="D39" s="48">
        <v>45594</v>
      </c>
      <c r="E39" s="61">
        <v>0.33333333333333331</v>
      </c>
      <c r="F39" s="49">
        <f>'Día 29'!C16</f>
        <v>3976448</v>
      </c>
      <c r="G39" s="49">
        <f t="shared" si="0"/>
        <v>2828</v>
      </c>
      <c r="H39" s="50">
        <f t="shared" si="1"/>
        <v>32.731481481481481</v>
      </c>
      <c r="I39" s="1"/>
      <c r="J39" s="1"/>
      <c r="K39" s="1"/>
      <c r="L39" s="65"/>
      <c r="M39" s="66"/>
      <c r="N39" s="67"/>
      <c r="O39" s="49">
        <v>30</v>
      </c>
      <c r="P39" s="49">
        <f t="shared" si="2"/>
        <v>2592</v>
      </c>
      <c r="Q39" s="49">
        <f t="shared" si="3"/>
        <v>2828</v>
      </c>
      <c r="R39" s="1"/>
      <c r="S39" s="1"/>
      <c r="T39" s="1"/>
      <c r="U39" s="1"/>
      <c r="V39" s="1"/>
      <c r="W39" s="1"/>
    </row>
    <row r="40" spans="1:23" x14ac:dyDescent="0.35">
      <c r="A40" s="1"/>
      <c r="B40" s="1"/>
      <c r="C40" s="47">
        <v>30</v>
      </c>
      <c r="D40" s="48">
        <v>45595</v>
      </c>
      <c r="E40" s="61">
        <v>0.33333333333333298</v>
      </c>
      <c r="F40" s="49">
        <f>'Día 30'!C16</f>
        <v>3979283</v>
      </c>
      <c r="G40" s="49">
        <f t="shared" si="0"/>
        <v>2835</v>
      </c>
      <c r="H40" s="50">
        <f t="shared" si="1"/>
        <v>32.8125</v>
      </c>
      <c r="I40" s="1"/>
      <c r="J40" s="1"/>
      <c r="K40" s="1"/>
      <c r="L40" s="65"/>
      <c r="M40" s="66"/>
      <c r="N40" s="67"/>
      <c r="O40" s="49">
        <v>30</v>
      </c>
      <c r="P40" s="49">
        <f t="shared" si="2"/>
        <v>2592</v>
      </c>
      <c r="Q40" s="49">
        <f t="shared" si="3"/>
        <v>2835</v>
      </c>
      <c r="R40" s="1"/>
      <c r="S40" s="1"/>
      <c r="T40" s="1"/>
      <c r="U40" s="1"/>
      <c r="V40" s="1"/>
      <c r="W40" s="1"/>
    </row>
    <row r="41" spans="1:23" x14ac:dyDescent="0.35">
      <c r="A41" s="1"/>
      <c r="B41" s="1"/>
      <c r="C41" s="47">
        <v>31</v>
      </c>
      <c r="D41" s="48">
        <v>45596</v>
      </c>
      <c r="E41" s="61">
        <v>0.33333333333333298</v>
      </c>
      <c r="F41" s="49">
        <f>'Día 31'!C16</f>
        <v>3982115</v>
      </c>
      <c r="G41" s="49">
        <f t="shared" si="0"/>
        <v>2832</v>
      </c>
      <c r="H41" s="50">
        <f t="shared" si="1"/>
        <v>32.777777777777779</v>
      </c>
      <c r="I41" s="1"/>
      <c r="J41" s="1"/>
      <c r="K41" s="1"/>
      <c r="L41" s="1"/>
      <c r="M41" s="1"/>
      <c r="N41" s="1"/>
      <c r="O41" s="49">
        <v>30</v>
      </c>
      <c r="P41" s="49">
        <f>O41*60*60*24/1000</f>
        <v>2592</v>
      </c>
      <c r="Q41" s="49">
        <f t="shared" si="3"/>
        <v>2832</v>
      </c>
      <c r="R41" s="1"/>
      <c r="S41" s="1"/>
      <c r="T41" s="1"/>
      <c r="U41" s="1"/>
      <c r="V41" s="1"/>
      <c r="W41" s="1"/>
    </row>
    <row r="42" spans="1:23" x14ac:dyDescent="0.35">
      <c r="A42" s="1"/>
      <c r="B42" s="1"/>
      <c r="C42" s="109"/>
      <c r="D42" s="110"/>
      <c r="E42" s="111"/>
      <c r="F42" s="112"/>
      <c r="G42" s="113">
        <f>(AVERAGE(G11:G41)-2592)/2592</f>
        <v>7.8716148944643557E-2</v>
      </c>
      <c r="H42" s="113">
        <f>(AVERAGE(H11:H41)-30)/30</f>
        <v>7.8716148944643766E-2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thickBot="1" x14ac:dyDescent="0.4">
      <c r="A43" s="1"/>
      <c r="B43" s="1"/>
      <c r="C43" s="51"/>
      <c r="D43" s="52"/>
      <c r="E43" s="52"/>
      <c r="F43" s="52"/>
      <c r="G43" s="52"/>
      <c r="H43" s="53"/>
      <c r="I43" s="1"/>
      <c r="J43" s="1"/>
      <c r="K43" s="1"/>
      <c r="L43" s="1"/>
      <c r="M43" s="1"/>
      <c r="N43" s="122" t="s">
        <v>17</v>
      </c>
      <c r="O43" s="77" t="s">
        <v>18</v>
      </c>
      <c r="P43" s="76">
        <f>SUM(P11:P41)</f>
        <v>80352</v>
      </c>
      <c r="Q43" s="94">
        <f>SUM(Q11:Q41)</f>
        <v>86677</v>
      </c>
      <c r="R43" s="1"/>
      <c r="S43" s="1"/>
      <c r="T43" s="1"/>
      <c r="U43" s="1"/>
      <c r="V43" s="1"/>
      <c r="W43" s="1"/>
    </row>
    <row r="44" spans="1:23" ht="15" thickBot="1" x14ac:dyDescent="0.4">
      <c r="A44" s="1"/>
      <c r="B44" s="1"/>
      <c r="C44" s="54"/>
      <c r="D44" s="58" t="s">
        <v>19</v>
      </c>
      <c r="E44" s="58"/>
      <c r="F44" s="58"/>
      <c r="G44" s="87">
        <f>(F41-F10)*1000/31/24/60/60</f>
        <v>32.361484468339306</v>
      </c>
      <c r="H44" s="59" t="s">
        <v>20</v>
      </c>
      <c r="I44" s="1"/>
      <c r="J44" s="1"/>
      <c r="K44" s="1"/>
      <c r="L44" s="1"/>
      <c r="M44" s="60"/>
      <c r="N44" s="123"/>
      <c r="O44" s="78" t="s">
        <v>21</v>
      </c>
      <c r="P44" s="93">
        <f>P43*1000/31/24/60/60</f>
        <v>30</v>
      </c>
      <c r="Q44" s="96">
        <f>Q43*1000/31/24/60/60</f>
        <v>32.361484468339306</v>
      </c>
      <c r="R44" s="60" t="s">
        <v>22</v>
      </c>
      <c r="S44" s="1"/>
      <c r="T44" s="1"/>
      <c r="U44" s="1"/>
      <c r="V44" s="1"/>
      <c r="W44" s="1"/>
    </row>
    <row r="45" spans="1:23" x14ac:dyDescent="0.35">
      <c r="A45" s="1"/>
      <c r="B45" s="1"/>
      <c r="C45" s="55"/>
      <c r="D45" s="56"/>
      <c r="E45" s="56"/>
      <c r="F45" s="56"/>
      <c r="G45" s="56"/>
      <c r="H45" s="5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74" t="s">
        <v>23</v>
      </c>
      <c r="O46" s="75" t="s">
        <v>14</v>
      </c>
      <c r="P46" s="75"/>
      <c r="Q46" s="86">
        <f>Q43-P43</f>
        <v>6325</v>
      </c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60" t="s">
        <v>24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88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</sheetData>
  <mergeCells count="13">
    <mergeCell ref="N43:N44"/>
    <mergeCell ref="K11:M11"/>
    <mergeCell ref="K17:M17"/>
    <mergeCell ref="K29:M29"/>
    <mergeCell ref="K23:M23"/>
    <mergeCell ref="K35:M35"/>
    <mergeCell ref="F8:F9"/>
    <mergeCell ref="D8:D9"/>
    <mergeCell ref="C8:C9"/>
    <mergeCell ref="P8:P9"/>
    <mergeCell ref="Q8:Q9"/>
    <mergeCell ref="O8:O9"/>
    <mergeCell ref="G8:H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topLeftCell="A10" zoomScale="85" zoomScaleNormal="85" zoomScalePageLayoutView="70" workbookViewId="0">
      <selection activeCell="D28" sqref="D2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45574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8'!C26</f>
        <v>3918299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3919876</v>
      </c>
      <c r="D16" s="40">
        <f>+C16-C8</f>
        <v>1577</v>
      </c>
      <c r="E16" s="97">
        <f>+D16*1000/14/3600</f>
        <v>31.289682539682541</v>
      </c>
      <c r="F16" s="41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3920431</v>
      </c>
      <c r="D21" s="40">
        <f>+C21-C16</f>
        <v>555</v>
      </c>
      <c r="E21" s="97">
        <f>+D21*1000/5/3600</f>
        <v>30.833333333333332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3920980</v>
      </c>
      <c r="D26" s="40">
        <f>+C26-C21</f>
        <v>549</v>
      </c>
      <c r="E26" s="97">
        <f>+D26*1000/5/3600</f>
        <v>30.5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zoomScale="85" zoomScaleNormal="85" zoomScalePageLayoutView="70" workbookViewId="0">
      <selection activeCell="C28" sqref="C2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45575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9'!C26</f>
        <v>3920980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80">
        <v>0.33333333333333298</v>
      </c>
      <c r="C16" s="85">
        <v>3922646</v>
      </c>
      <c r="D16" s="40">
        <f>+C16-C8</f>
        <v>1666</v>
      </c>
      <c r="E16" s="97">
        <f>+D16*1000/14/3600</f>
        <v>33.055555555555557</v>
      </c>
      <c r="F16" s="41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3923174</v>
      </c>
      <c r="D21" s="40">
        <f>+C21-C16</f>
        <v>528</v>
      </c>
      <c r="E21" s="97">
        <f>+D21*1000/5/3600</f>
        <v>29.333333333333332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3923750</v>
      </c>
      <c r="D26" s="40">
        <f>+C26-C21</f>
        <v>576</v>
      </c>
      <c r="E26" s="97">
        <f>+D26*1000/5/3600</f>
        <v>32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topLeftCell="A4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45576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10'!C26</f>
        <v>3923750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3925377</v>
      </c>
      <c r="D16" s="40">
        <f>+C16-C8</f>
        <v>1627</v>
      </c>
      <c r="E16" s="97">
        <f>+D16*1000/14/3600</f>
        <v>32.281746031746032</v>
      </c>
      <c r="F16" s="41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3925981</v>
      </c>
      <c r="D21" s="40">
        <f>+C21-C16</f>
        <v>604</v>
      </c>
      <c r="E21" s="97">
        <f>+D21*1000/5/3600</f>
        <v>33.555555555555557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3926585</v>
      </c>
      <c r="D26" s="40">
        <f>+C26-C21</f>
        <v>604</v>
      </c>
      <c r="E26" s="97">
        <f>+D26*1000/5/3600</f>
        <v>33.555555555555557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45577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11'!C26</f>
        <v>3926585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/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3928218</v>
      </c>
      <c r="D16" s="40">
        <f>+C16-C8</f>
        <v>1633</v>
      </c>
      <c r="E16" s="97">
        <f>+D16*1000/14/3600</f>
        <v>32.400793650793652</v>
      </c>
      <c r="F16" s="41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3928826</v>
      </c>
      <c r="D21" s="40">
        <f>+C21-C16</f>
        <v>608</v>
      </c>
      <c r="E21" s="97">
        <f>+D21*1000/5/3600</f>
        <v>33.777777777777779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3929403</v>
      </c>
      <c r="D26" s="40">
        <f>+C26-C21</f>
        <v>577</v>
      </c>
      <c r="E26" s="97">
        <f>+D26*1000/5/3600</f>
        <v>32.055555555555557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topLeftCell="A4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45578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12'!C26</f>
        <v>3929403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3931065</v>
      </c>
      <c r="D16" s="40">
        <f>+C16-C8</f>
        <v>1662</v>
      </c>
      <c r="E16" s="97">
        <f>+D16*1000/14/3600</f>
        <v>32.976190476190474</v>
      </c>
      <c r="F16" s="41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3931670</v>
      </c>
      <c r="D21" s="40">
        <f>+C21-C16</f>
        <v>605</v>
      </c>
      <c r="E21" s="97">
        <f>+D21*1000/5/3600</f>
        <v>33.611111111111114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3932281</v>
      </c>
      <c r="D26" s="40">
        <f>+C26-C21</f>
        <v>611</v>
      </c>
      <c r="E26" s="97">
        <f>+D26*1000/5/3600</f>
        <v>33.944444444444443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45579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13'!C26</f>
        <v>3932281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3933928</v>
      </c>
      <c r="D16" s="40">
        <f>+C16-C8</f>
        <v>1647</v>
      </c>
      <c r="E16" s="97">
        <f>+D16*1000/14/3600</f>
        <v>32.678571428571431</v>
      </c>
      <c r="F16" s="41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3934544</v>
      </c>
      <c r="D21" s="40">
        <f>+C21-C16</f>
        <v>616</v>
      </c>
      <c r="E21" s="97">
        <f>+D21*1000/5/3600</f>
        <v>34.222222222222221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3935101</v>
      </c>
      <c r="D26" s="40">
        <f>+C26-C21</f>
        <v>557</v>
      </c>
      <c r="E26" s="97">
        <f>+D26*1000/5/3600</f>
        <v>30.944444444444443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45580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14'!C26</f>
        <v>3935101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3936809</v>
      </c>
      <c r="D16" s="40">
        <f>+C16-C8</f>
        <v>1708</v>
      </c>
      <c r="E16" s="97">
        <f>+D16*1000/14/3600</f>
        <v>33.888888888888886</v>
      </c>
      <c r="F16" s="41" t="s">
        <v>16</v>
      </c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3937417</v>
      </c>
      <c r="D21" s="40">
        <f>+C21-C16</f>
        <v>608</v>
      </c>
      <c r="E21" s="97">
        <f>+D21*1000/5/3600</f>
        <v>33.777777777777779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3938000</v>
      </c>
      <c r="D26" s="40">
        <f>+C26-C21</f>
        <v>583</v>
      </c>
      <c r="E26" s="97">
        <f>+D26*1000/5/3600</f>
        <v>32.388888888888886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45581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15'!C26</f>
        <v>3938000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3939681</v>
      </c>
      <c r="D16" s="40">
        <f>+C16-C8</f>
        <v>1681</v>
      </c>
      <c r="E16" s="97">
        <f>+D16*1000/14/3600</f>
        <v>33.353174603174601</v>
      </c>
      <c r="F16" s="41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3940368</v>
      </c>
      <c r="D21" s="40">
        <f>+C21-C16</f>
        <v>687</v>
      </c>
      <c r="E21" s="97">
        <f>+D21*1000/5/3600</f>
        <v>38.166666666666664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3940891</v>
      </c>
      <c r="D26" s="40">
        <f>+C26-C21</f>
        <v>523</v>
      </c>
      <c r="E26" s="97">
        <f>+D26*1000/5/3600</f>
        <v>29.055555555555557</v>
      </c>
      <c r="F26" s="41" t="s">
        <v>16</v>
      </c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45582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16'!C26</f>
        <v>3940891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3942549</v>
      </c>
      <c r="D16" s="40">
        <f>+C16-C8</f>
        <v>1658</v>
      </c>
      <c r="E16" s="97">
        <f>+D16*1000/14/3600</f>
        <v>32.896825396825399</v>
      </c>
      <c r="F16" s="41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3943145</v>
      </c>
      <c r="D21" s="40">
        <f>+C21-C16</f>
        <v>596</v>
      </c>
      <c r="E21" s="97">
        <f>+D21*1000/5/3600</f>
        <v>33.111111111111114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3943737</v>
      </c>
      <c r="D26" s="40">
        <f>+C26-C21</f>
        <v>592</v>
      </c>
      <c r="E26" s="97">
        <f>+D26*1000/5/3600</f>
        <v>32.888888888888886</v>
      </c>
      <c r="F26" s="45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45583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17'!C26</f>
        <v>3943737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3945417</v>
      </c>
      <c r="D16" s="40">
        <f>+C16-C8</f>
        <v>1680</v>
      </c>
      <c r="E16" s="97">
        <f>+D16*1000/14/3600</f>
        <v>33.333333333333336</v>
      </c>
      <c r="F16" s="41"/>
      <c r="G16" s="148" t="s">
        <v>16</v>
      </c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3946006</v>
      </c>
      <c r="D21" s="40">
        <f>+C21-C16</f>
        <v>589</v>
      </c>
      <c r="E21" s="97">
        <f>+D21*1000/5/3600</f>
        <v>32.722222222222221</v>
      </c>
      <c r="F21" s="41"/>
      <c r="G21" s="148" t="s">
        <v>16</v>
      </c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3946590</v>
      </c>
      <c r="D26" s="40">
        <f>+C26-C21</f>
        <v>584</v>
      </c>
      <c r="E26" s="97">
        <f>+D26*1000/5/3600</f>
        <v>32.444444444444443</v>
      </c>
      <c r="F26" s="41" t="s">
        <v>16</v>
      </c>
      <c r="G26" s="148" t="s">
        <v>16</v>
      </c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topLeftCell="A7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/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>
        <v>45566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38">
        <v>3896494</v>
      </c>
      <c r="D8" s="28"/>
      <c r="E8" s="28"/>
      <c r="F8" s="8"/>
      <c r="G8" s="129"/>
      <c r="H8" s="130"/>
      <c r="I8" s="29"/>
      <c r="J8" s="29" t="s">
        <v>16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16</v>
      </c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35" t="s">
        <v>16</v>
      </c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3897957</v>
      </c>
      <c r="D16" s="40">
        <f>+C16-C8</f>
        <v>1463</v>
      </c>
      <c r="E16" s="97">
        <f>+D16*1000/14/3600</f>
        <v>29.027777777777779</v>
      </c>
      <c r="F16" s="41"/>
      <c r="G16" s="148" t="s">
        <v>16</v>
      </c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16</v>
      </c>
      <c r="G17" s="135" t="s">
        <v>16</v>
      </c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16</v>
      </c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3898476</v>
      </c>
      <c r="D21" s="40">
        <f>+C21-C16</f>
        <v>519</v>
      </c>
      <c r="E21" s="97">
        <f>+D21*1000/5/3600</f>
        <v>28.833333333333332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35" t="s">
        <v>16</v>
      </c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3898996</v>
      </c>
      <c r="D26" s="40">
        <f>+C26-C21</f>
        <v>520</v>
      </c>
      <c r="E26" s="97">
        <f>+D26*1000/5/3600</f>
        <v>28.888888888888889</v>
      </c>
      <c r="F26" s="41" t="s">
        <v>16</v>
      </c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ref="E28:E32" si="2">+D28*1000/3600</f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2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2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2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2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  <mergeCell ref="G18:H18"/>
    <mergeCell ref="G29:H29"/>
    <mergeCell ref="G30:H30"/>
    <mergeCell ref="G11:H11"/>
    <mergeCell ref="G12:H12"/>
    <mergeCell ref="G13:H13"/>
    <mergeCell ref="G14:H14"/>
    <mergeCell ref="G15:H15"/>
    <mergeCell ref="G7:H7"/>
    <mergeCell ref="G8:H8"/>
    <mergeCell ref="B2:C3"/>
    <mergeCell ref="G9:H9"/>
    <mergeCell ref="G10:H10"/>
  </mergeCells>
  <conditionalFormatting sqref="N9:N32">
    <cfRule type="cellIs" dxfId="30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45584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18'!C26</f>
        <v>3946590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3948266</v>
      </c>
      <c r="D16" s="40">
        <f>+C16-C8</f>
        <v>1676</v>
      </c>
      <c r="E16" s="97">
        <f>+D16*1000/14/3600</f>
        <v>33.253968253968253</v>
      </c>
      <c r="F16" s="41"/>
      <c r="G16" s="148" t="s">
        <v>16</v>
      </c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3948899</v>
      </c>
      <c r="D21" s="40">
        <f>+C21-C16</f>
        <v>633</v>
      </c>
      <c r="E21" s="97">
        <f>+D21*1000/5/3600</f>
        <v>35.166666666666664</v>
      </c>
      <c r="F21" s="41"/>
      <c r="G21" s="148" t="s">
        <v>16</v>
      </c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3949387</v>
      </c>
      <c r="D26" s="40">
        <f>+C26-C21</f>
        <v>488</v>
      </c>
      <c r="E26" s="97">
        <f>+D26*1000/5/3600</f>
        <v>27.111111111111111</v>
      </c>
      <c r="F26" s="41"/>
      <c r="G26" s="148" t="s">
        <v>16</v>
      </c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45585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19'!C26</f>
        <v>3949387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3950769</v>
      </c>
      <c r="D16" s="40">
        <f>+C16-C8</f>
        <v>1382</v>
      </c>
      <c r="E16" s="97">
        <f>+D16*1000/14/3600</f>
        <v>27.420634920634921</v>
      </c>
      <c r="F16" s="41"/>
      <c r="G16" s="148" t="s">
        <v>16</v>
      </c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3951286</v>
      </c>
      <c r="D21" s="40">
        <f>+C21-C16</f>
        <v>517</v>
      </c>
      <c r="E21" s="97">
        <f>+D21*1000/5/3600</f>
        <v>28.722222222222221</v>
      </c>
      <c r="F21" s="41"/>
      <c r="G21" s="148" t="s">
        <v>16</v>
      </c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3951787</v>
      </c>
      <c r="D26" s="40">
        <f>+C26-C21</f>
        <v>501</v>
      </c>
      <c r="E26" s="97">
        <f>+D26*1000/5/3600</f>
        <v>27.833333333333332</v>
      </c>
      <c r="F26" s="41"/>
      <c r="G26" s="148" t="s">
        <v>16</v>
      </c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45586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20'!C26</f>
        <v>3951787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3953477</v>
      </c>
      <c r="D16" s="40">
        <f>+C16-C8</f>
        <v>1690</v>
      </c>
      <c r="E16" s="97">
        <f>+D16*1000/14/3600</f>
        <v>33.531746031746032</v>
      </c>
      <c r="F16" s="41"/>
      <c r="G16" s="148" t="s">
        <v>16</v>
      </c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3954075</v>
      </c>
      <c r="D21" s="40">
        <f>+C21-C16</f>
        <v>598</v>
      </c>
      <c r="E21" s="97">
        <f>+D21*1000/5/3600</f>
        <v>33.222222222222221</v>
      </c>
      <c r="F21" s="41"/>
      <c r="G21" s="148" t="s">
        <v>16</v>
      </c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3954677</v>
      </c>
      <c r="D26" s="40">
        <f>+C26-C21</f>
        <v>602</v>
      </c>
      <c r="E26" s="97">
        <f>+D26*1000/5/3600</f>
        <v>33.444444444444443</v>
      </c>
      <c r="F26" s="41"/>
      <c r="G26" s="148" t="s">
        <v>16</v>
      </c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45587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21'!C26</f>
        <v>3954677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3956386</v>
      </c>
      <c r="D16" s="40">
        <f>+C16-C8</f>
        <v>1709</v>
      </c>
      <c r="E16" s="97">
        <f>+D16*1000/14/3600</f>
        <v>33.908730158730158</v>
      </c>
      <c r="F16" s="41"/>
      <c r="G16" s="148" t="s">
        <v>16</v>
      </c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3956998</v>
      </c>
      <c r="D21" s="40">
        <f>+C21-C16</f>
        <v>612</v>
      </c>
      <c r="E21" s="97">
        <f>+D21*1000/5/3600</f>
        <v>34</v>
      </c>
      <c r="F21" s="41"/>
      <c r="G21" s="148" t="s">
        <v>16</v>
      </c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3957590</v>
      </c>
      <c r="D26" s="40">
        <f>+C26-C21</f>
        <v>592</v>
      </c>
      <c r="E26" s="97">
        <f>+D26*1000/5/3600</f>
        <v>32.888888888888886</v>
      </c>
      <c r="F26" s="41"/>
      <c r="G26" s="148" t="s">
        <v>16</v>
      </c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topLeftCell="A3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45588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22'!C26</f>
        <v>3957590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3959306</v>
      </c>
      <c r="D16" s="40">
        <f>+C16-C8</f>
        <v>1716</v>
      </c>
      <c r="E16" s="97">
        <f>+D16*1000/14/3600</f>
        <v>34.047619047619044</v>
      </c>
      <c r="F16" s="45"/>
      <c r="G16" s="148" t="s">
        <v>16</v>
      </c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3959910</v>
      </c>
      <c r="D21" s="40">
        <f>+C21-C16</f>
        <v>604</v>
      </c>
      <c r="E21" s="97">
        <f>+D21*1000/5/3600</f>
        <v>33.555555555555557</v>
      </c>
      <c r="F21" s="41"/>
      <c r="G21" s="148" t="s">
        <v>16</v>
      </c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3960539</v>
      </c>
      <c r="D26" s="40">
        <f>+C26-C21</f>
        <v>629</v>
      </c>
      <c r="E26" s="97">
        <f>+D26*1000/5/3600</f>
        <v>34.944444444444443</v>
      </c>
      <c r="F26" s="41"/>
      <c r="G26" s="148" t="s">
        <v>16</v>
      </c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45589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23'!C26</f>
        <v>3960539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3962210</v>
      </c>
      <c r="D16" s="40">
        <f>+C16-C8</f>
        <v>1671</v>
      </c>
      <c r="E16" s="97">
        <f>+D16*1000/14/3600</f>
        <v>33.154761904761905</v>
      </c>
      <c r="F16" s="41"/>
      <c r="G16" s="148" t="s">
        <v>16</v>
      </c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3962839</v>
      </c>
      <c r="D21" s="40">
        <f>+C21-C16</f>
        <v>629</v>
      </c>
      <c r="E21" s="97">
        <f>+D21*1000/5/3600</f>
        <v>34.944444444444443</v>
      </c>
      <c r="F21" s="41"/>
      <c r="G21" s="148" t="s">
        <v>16</v>
      </c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3963442</v>
      </c>
      <c r="D26" s="40">
        <f>+C26-C21</f>
        <v>603</v>
      </c>
      <c r="E26" s="97">
        <f>+D26*1000/5/3600</f>
        <v>33.5</v>
      </c>
      <c r="F26" s="41"/>
      <c r="G26" s="148" t="s">
        <v>16</v>
      </c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45590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24'!C26</f>
        <v>3963442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3965126</v>
      </c>
      <c r="D16" s="40">
        <f>+C16-C8</f>
        <v>1684</v>
      </c>
      <c r="E16" s="97">
        <f>+D16*1000/14/3600</f>
        <v>33.412698412698411</v>
      </c>
      <c r="F16" s="41"/>
      <c r="G16" s="148" t="s">
        <v>16</v>
      </c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3965752</v>
      </c>
      <c r="D21" s="40">
        <f>+C21-C16</f>
        <v>626</v>
      </c>
      <c r="E21" s="97">
        <f>+D21*1000/5/3600</f>
        <v>34.777777777777779</v>
      </c>
      <c r="F21" s="41"/>
      <c r="G21" s="148" t="s">
        <v>16</v>
      </c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3966333</v>
      </c>
      <c r="D26" s="40">
        <f>+C26-C21</f>
        <v>581</v>
      </c>
      <c r="E26" s="97">
        <f>+D26*1000/5/3600</f>
        <v>32.277777777777779</v>
      </c>
      <c r="F26" s="41"/>
      <c r="G26" s="148" t="s">
        <v>16</v>
      </c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45591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'Día 25'!C26</f>
        <v>3966333</v>
      </c>
      <c r="D8" s="28" t="s">
        <v>16</v>
      </c>
      <c r="E8" s="28"/>
      <c r="F8" s="8"/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/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3967991</v>
      </c>
      <c r="D16" s="40">
        <f>+C16-C8</f>
        <v>1658</v>
      </c>
      <c r="E16" s="97">
        <f>+D16*1000/14/3600</f>
        <v>32.896825396825399</v>
      </c>
      <c r="F16" s="45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3968622</v>
      </c>
      <c r="D21" s="40">
        <f>+C21-C16</f>
        <v>631</v>
      </c>
      <c r="E21" s="97">
        <f>+D21*1000/5/3600</f>
        <v>35.055555555555557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3969194</v>
      </c>
      <c r="D26" s="40">
        <f>+C26-C21</f>
        <v>572</v>
      </c>
      <c r="E26" s="97">
        <f>+D26*1000/5/3600</f>
        <v>31.777777777777779</v>
      </c>
      <c r="F26" s="45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45592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6">
        <f>+'Día 26'!C26</f>
        <v>3969194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3970821</v>
      </c>
      <c r="D16" s="40">
        <f>+C16-C8</f>
        <v>1627</v>
      </c>
      <c r="E16" s="97">
        <f>+D16*1000/14/3600</f>
        <v>32.281746031746032</v>
      </c>
      <c r="F16" s="45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99">
        <f t="shared" si="1"/>
        <v>0</v>
      </c>
      <c r="F17" s="101"/>
      <c r="G17" s="154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99">
        <f t="shared" si="1"/>
        <v>0</v>
      </c>
      <c r="F18" s="101"/>
      <c r="G18" s="154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99">
        <f t="shared" si="1"/>
        <v>0</v>
      </c>
      <c r="F19" s="101"/>
      <c r="G19" s="154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3971409</v>
      </c>
      <c r="D21" s="40">
        <f>+C21-C16</f>
        <v>588</v>
      </c>
      <c r="E21" s="97">
        <f>+D21*1000/5/3600</f>
        <v>32.666666666666664</v>
      </c>
      <c r="F21" s="45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3971991</v>
      </c>
      <c r="D26" s="40">
        <f>+C26-C21</f>
        <v>582</v>
      </c>
      <c r="E26" s="97">
        <f>+D26*1000/5/3600</f>
        <v>32.333333333333336</v>
      </c>
      <c r="F26" s="45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7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45593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27'!C26</f>
        <v>3971991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3973620</v>
      </c>
      <c r="D16" s="40">
        <f>+C16-C8</f>
        <v>1629</v>
      </c>
      <c r="E16" s="97">
        <f>+D16*1000/14/3600</f>
        <v>32.321428571428569</v>
      </c>
      <c r="F16" s="45"/>
      <c r="G16" s="148" t="s">
        <v>16</v>
      </c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3974192</v>
      </c>
      <c r="D21" s="40">
        <f>+C21-C16</f>
        <v>572</v>
      </c>
      <c r="E21" s="97">
        <f>+D21*1000/5/3600</f>
        <v>31.777777777777779</v>
      </c>
      <c r="F21" s="45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3974798</v>
      </c>
      <c r="D26" s="40">
        <f>+C26-C21</f>
        <v>606</v>
      </c>
      <c r="E26" s="97">
        <f>+D26*1000/5/3600</f>
        <v>33.666666666666664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7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45567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1'!C26</f>
        <v>3898996</v>
      </c>
      <c r="D8" s="28" t="s">
        <v>16</v>
      </c>
      <c r="E8" s="28"/>
      <c r="F8" s="8"/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 t="s">
        <v>16</v>
      </c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16</v>
      </c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3900806</v>
      </c>
      <c r="D16" s="40">
        <f>+C16-C8</f>
        <v>1810</v>
      </c>
      <c r="E16" s="97">
        <f>+D16*1000/14/3600</f>
        <v>35.912698412698411</v>
      </c>
      <c r="F16" s="41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9"/>
      <c r="G20" s="150"/>
      <c r="H20" s="151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3901476</v>
      </c>
      <c r="D21" s="40">
        <f>+C21-C16</f>
        <v>670</v>
      </c>
      <c r="E21" s="98">
        <f>+D21*1000/5/3600</f>
        <v>37.222222222222221</v>
      </c>
      <c r="F21" s="41"/>
      <c r="G21" s="152"/>
      <c r="H21" s="15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90"/>
      <c r="G22" s="129"/>
      <c r="H22" s="130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3902095</v>
      </c>
      <c r="D26" s="40">
        <f>+C26-C21</f>
        <v>619</v>
      </c>
      <c r="E26" s="97">
        <f>+D26*1000/5/3600</f>
        <v>34.388888888888886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7" zoomScale="85" zoomScaleNormal="85" zoomScalePageLayoutView="70" workbookViewId="0">
      <selection activeCell="D23" sqref="D23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45594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95">
        <f>+'Día 28'!C26</f>
        <v>3974798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3976448</v>
      </c>
      <c r="D16" s="40">
        <f>+C16-C8</f>
        <v>1650</v>
      </c>
      <c r="E16" s="104">
        <f>+D16*1000/14/3600</f>
        <v>32.738095238095241</v>
      </c>
      <c r="F16" s="45" t="s">
        <v>16</v>
      </c>
      <c r="G16" s="148" t="s">
        <v>16</v>
      </c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3977048</v>
      </c>
      <c r="D21" s="40">
        <f>+C21-C16</f>
        <v>600</v>
      </c>
      <c r="E21" s="104">
        <f>+D21*1000/5/3600</f>
        <v>33.333333333333336</v>
      </c>
      <c r="F21" s="45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3977652</v>
      </c>
      <c r="D26" s="40">
        <f>+C26-C21</f>
        <v>604</v>
      </c>
      <c r="E26" s="104">
        <f>+D26*1000/5/3600</f>
        <v>33.555555555555557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10" zoomScale="85" zoomScaleNormal="85" zoomScalePageLayoutView="70" workbookViewId="0">
      <selection activeCell="D27" sqref="D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45595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2">
        <f>+'Día 29'!C26</f>
        <v>3977652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5">
        <v>3979283</v>
      </c>
      <c r="D16" s="40">
        <f>+C16-C8</f>
        <v>1631</v>
      </c>
      <c r="E16" s="97">
        <f>+D16*1000/14/3600</f>
        <v>32.361111111111114</v>
      </c>
      <c r="F16" s="45" t="s">
        <v>16</v>
      </c>
      <c r="G16" s="148" t="s">
        <v>16</v>
      </c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3979872</v>
      </c>
      <c r="D21" s="40">
        <f>+C21-C16</f>
        <v>589</v>
      </c>
      <c r="E21" s="97">
        <f>+D21*1000/5/3600</f>
        <v>32.722222222222221</v>
      </c>
      <c r="F21" s="45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5">
        <v>3980472</v>
      </c>
      <c r="D26" s="40">
        <f>+C26-C21</f>
        <v>600</v>
      </c>
      <c r="E26" s="97">
        <f>+D26*1000/5/3600</f>
        <v>33.333333333333336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4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45596</v>
      </c>
      <c r="C7" s="107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2">
        <f>+'Día 30'!C26</f>
        <v>3980472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8">
        <v>3982115</v>
      </c>
      <c r="D16" s="40">
        <f>+C16-C8</f>
        <v>1643</v>
      </c>
      <c r="E16" s="97">
        <f>+D16*1000/14/3600</f>
        <v>32.599206349206348</v>
      </c>
      <c r="F16" s="45" t="s">
        <v>16</v>
      </c>
      <c r="G16" s="148" t="s">
        <v>16</v>
      </c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/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3982709</v>
      </c>
      <c r="D21" s="40">
        <f>+C21-C16</f>
        <v>594</v>
      </c>
      <c r="E21" s="97">
        <f>+D21*1000/5/3600</f>
        <v>33</v>
      </c>
      <c r="F21" s="45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5">
        <v>3983297</v>
      </c>
      <c r="D26" s="40">
        <f>+C26-C21</f>
        <v>588</v>
      </c>
      <c r="E26" s="97">
        <f>+D26*1000/5/3600</f>
        <v>32.666666666666664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topLeftCell="A7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45568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2'!C26</f>
        <v>3902095</v>
      </c>
      <c r="D8" s="28" t="s">
        <v>16</v>
      </c>
      <c r="E8" s="28"/>
      <c r="F8" s="8"/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3903783</v>
      </c>
      <c r="D16" s="40">
        <f>+C16-C8</f>
        <v>1688</v>
      </c>
      <c r="E16" s="97">
        <f>+D16*1000/14/3600</f>
        <v>33.492063492063494</v>
      </c>
      <c r="F16" s="41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3904385</v>
      </c>
      <c r="D21" s="40">
        <f>+C21-C16</f>
        <v>602</v>
      </c>
      <c r="E21" s="97">
        <f>+D21*1000/5/3600</f>
        <v>33.444444444444443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3904933</v>
      </c>
      <c r="D26" s="40">
        <f>+C26-C21</f>
        <v>548</v>
      </c>
      <c r="E26" s="97">
        <f>+D26*1000/5/3600</f>
        <v>30.444444444444443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topLeftCell="A9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45569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3'!C26</f>
        <v>3904933</v>
      </c>
      <c r="D8" s="28" t="s">
        <v>16</v>
      </c>
      <c r="E8" s="28"/>
      <c r="F8" s="8"/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3906444</v>
      </c>
      <c r="D16" s="40">
        <f>+C16-C8</f>
        <v>1511</v>
      </c>
      <c r="E16" s="97">
        <f>+D16*1000/14/3600</f>
        <v>29.980158730158731</v>
      </c>
      <c r="F16" s="41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16</v>
      </c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3906993</v>
      </c>
      <c r="D21" s="40">
        <f>+C21-C16</f>
        <v>549</v>
      </c>
      <c r="E21" s="97">
        <f>+D21*1000/5/3600</f>
        <v>30.5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3907553</v>
      </c>
      <c r="D26" s="40">
        <f>+C26-C21</f>
        <v>560</v>
      </c>
      <c r="E26" s="97">
        <f>+D26*1000/5/3600</f>
        <v>31.111111111111111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45570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4'!C26</f>
        <v>3907553</v>
      </c>
      <c r="D8" s="28" t="s">
        <v>16</v>
      </c>
      <c r="E8" s="28"/>
      <c r="F8" s="8"/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3909075</v>
      </c>
      <c r="D16" s="40">
        <f>+C16-C8</f>
        <v>1522</v>
      </c>
      <c r="E16" s="97">
        <f>+D16*1000/14/3600</f>
        <v>30.198412698412696</v>
      </c>
      <c r="F16" s="41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3909622</v>
      </c>
      <c r="D21" s="40">
        <f>+C21-C16</f>
        <v>547</v>
      </c>
      <c r="E21" s="97">
        <f>+D21*1000/5/3600</f>
        <v>30.388888888888889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3910108</v>
      </c>
      <c r="D26" s="40">
        <f>+C26-C21</f>
        <v>486</v>
      </c>
      <c r="E26" s="97">
        <f>+D26*1000/5/3600</f>
        <v>27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45571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5'!C26</f>
        <v>3910108</v>
      </c>
      <c r="D8" s="28" t="s">
        <v>16</v>
      </c>
      <c r="E8" s="28"/>
      <c r="F8" s="8"/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3911659</v>
      </c>
      <c r="D16" s="40">
        <f>+C16-C8</f>
        <v>1551</v>
      </c>
      <c r="E16" s="97">
        <f>+D16*1000/14/3600</f>
        <v>30.773809523809526</v>
      </c>
      <c r="F16" s="41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91"/>
      <c r="H20" s="9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3912281</v>
      </c>
      <c r="D21" s="40">
        <f>+C21-C16</f>
        <v>622</v>
      </c>
      <c r="E21" s="97">
        <f>+D21*1000/5/3600</f>
        <v>34.555555555555557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3912853</v>
      </c>
      <c r="D26" s="40">
        <f>+C26-C21</f>
        <v>572</v>
      </c>
      <c r="E26" s="97">
        <f>+D26*1000/5/3600</f>
        <v>31.777777777777779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topLeftCell="A4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45572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6'!C26</f>
        <v>3912853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3914442</v>
      </c>
      <c r="D16" s="40">
        <f>+C16-C8</f>
        <v>1589</v>
      </c>
      <c r="E16" s="97">
        <f>+D16*1000/14/3600</f>
        <v>31.527777777777779</v>
      </c>
      <c r="F16" s="41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3915021</v>
      </c>
      <c r="D21" s="40">
        <f>+C21-C16</f>
        <v>579</v>
      </c>
      <c r="E21" s="97">
        <f>+D21*1000/5/3600</f>
        <v>32.166666666666664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3915596</v>
      </c>
      <c r="D26" s="40">
        <f>+C26-C21</f>
        <v>575</v>
      </c>
      <c r="E26" s="97">
        <f>+D26*1000/5/3600</f>
        <v>31.944444444444443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topLeftCell="A10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31"/>
      <c r="C2" s="132"/>
      <c r="D2" s="139" t="s">
        <v>25</v>
      </c>
      <c r="E2" s="140"/>
      <c r="F2" s="140"/>
      <c r="G2" s="140"/>
      <c r="H2" s="14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3"/>
      <c r="C3" s="134"/>
      <c r="D3" s="142"/>
      <c r="E3" s="143"/>
      <c r="F3" s="143"/>
      <c r="G3" s="143"/>
      <c r="H3" s="14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5" t="s">
        <v>26</v>
      </c>
      <c r="E5" s="146"/>
      <c r="F5" s="146"/>
      <c r="G5" s="146"/>
      <c r="H5" s="14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45573</v>
      </c>
      <c r="C7" s="22" t="s">
        <v>27</v>
      </c>
      <c r="D7" s="23" t="s">
        <v>28</v>
      </c>
      <c r="E7" s="24" t="s">
        <v>15</v>
      </c>
      <c r="F7" s="25" t="s">
        <v>29</v>
      </c>
      <c r="G7" s="127" t="s">
        <v>30</v>
      </c>
      <c r="H7" s="128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7'!C26</f>
        <v>3915596</v>
      </c>
      <c r="D8" s="28" t="s">
        <v>16</v>
      </c>
      <c r="E8" s="28"/>
      <c r="F8" s="8" t="s">
        <v>16</v>
      </c>
      <c r="G8" s="129"/>
      <c r="H8" s="130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5"/>
      <c r="H9" s="13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5"/>
      <c r="H10" s="13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5"/>
      <c r="H11" s="13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5"/>
      <c r="H12" s="13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5"/>
      <c r="H13" s="13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5"/>
      <c r="H14" s="13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5"/>
      <c r="H15" s="13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3917176</v>
      </c>
      <c r="D16" s="40">
        <f>+C16-C8</f>
        <v>1580</v>
      </c>
      <c r="E16" s="97">
        <f>+D16*1000/14/3600</f>
        <v>31.349206349206348</v>
      </c>
      <c r="F16" s="41"/>
      <c r="G16" s="148"/>
      <c r="H16" s="14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5"/>
      <c r="H17" s="13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5"/>
      <c r="H18" s="13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5"/>
      <c r="H19" s="13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5"/>
      <c r="H20" s="13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3917741</v>
      </c>
      <c r="D21" s="40">
        <f>+C21-C16</f>
        <v>565</v>
      </c>
      <c r="E21" s="97">
        <f>+D21*1000/5/3600</f>
        <v>31.388888888888889</v>
      </c>
      <c r="F21" s="41"/>
      <c r="G21" s="148"/>
      <c r="H21" s="14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5"/>
      <c r="H23" s="13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5"/>
      <c r="H24" s="13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5"/>
      <c r="H25" s="13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3918299</v>
      </c>
      <c r="D26" s="40">
        <f>+C26-C21</f>
        <v>558</v>
      </c>
      <c r="E26" s="97">
        <f>+D26*1000/5/3600</f>
        <v>31</v>
      </c>
      <c r="F26" s="41"/>
      <c r="G26" s="148"/>
      <c r="H26" s="14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5"/>
      <c r="H27" s="13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5"/>
      <c r="H28" s="13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5"/>
      <c r="H29" s="13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5"/>
      <c r="H30" s="13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5"/>
      <c r="H31" s="13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7"/>
      <c r="H32" s="13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8D00A64C340044AA1CA7AD5C3A6292" ma:contentTypeVersion="20" ma:contentTypeDescription="Crear nuevo documento." ma:contentTypeScope="" ma:versionID="a005414767d321ceb5ca614881bd0bf1">
  <xsd:schema xmlns:xsd="http://www.w3.org/2001/XMLSchema" xmlns:xs="http://www.w3.org/2001/XMLSchema" xmlns:p="http://schemas.microsoft.com/office/2006/metadata/properties" xmlns:ns2="a8f2a68b-9aa6-4349-b103-4b9a0c10ff88" xmlns:ns3="f6517726-da55-4c10-a4ff-ad3bb36fea5a" targetNamespace="http://schemas.microsoft.com/office/2006/metadata/properties" ma:root="true" ma:fieldsID="322dfcbe22b1bf9c385994bcb2c22e4c" ns2:_="" ns3:_="">
    <xsd:import namespace="a8f2a68b-9aa6-4349-b103-4b9a0c10ff88"/>
    <xsd:import namespace="f6517726-da55-4c10-a4ff-ad3bb36fea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ink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2a68b-9aa6-4349-b103-4b9a0c10ff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65b6c2-4304-4475-9645-c8ba0e365099}" ma:internalName="TaxCatchAll" ma:showField="CatchAllData" ma:web="a8f2a68b-9aa6-4349-b103-4b9a0c10f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17726-da55-4c10-a4ff-ad3bb36fe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04059dad-b601-48a5-9c2b-e21d71df0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17726-da55-4c10-a4ff-ad3bb36fea5a">
      <Terms xmlns="http://schemas.microsoft.com/office/infopath/2007/PartnerControls"/>
    </lcf76f155ced4ddcb4097134ff3c332f>
    <TaxCatchAll xmlns="a8f2a68b-9aa6-4349-b103-4b9a0c10ff88" xsi:nil="true"/>
    <Link xmlns="f6517726-da55-4c10-a4ff-ad3bb36fea5a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EB0E761E-7DDF-4D40-960C-EE97BBDCE1B9}"/>
</file>

<file path=customXml/itemProps2.xml><?xml version="1.0" encoding="utf-8"?>
<ds:datastoreItem xmlns:ds="http://schemas.openxmlformats.org/officeDocument/2006/customXml" ds:itemID="{D35E9375-E53C-43D9-A18F-F133D4C31266}"/>
</file>

<file path=customXml/itemProps3.xml><?xml version="1.0" encoding="utf-8"?>
<ds:datastoreItem xmlns:ds="http://schemas.openxmlformats.org/officeDocument/2006/customXml" ds:itemID="{4134FA8C-6B67-4C72-ACF7-4A6BEC63A6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Día 31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31'!Área_de_impresión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2024-11-11T11:59:48Z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0x010100768D00A64C340044AA1CA7AD5C3A6292</vt:lpwstr>
  </property>
</Properties>
</file>